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r-dgesip-b2-3\Enquêtes\FR disponible\2022\Guide méthodologique\"/>
    </mc:Choice>
  </mc:AlternateContent>
  <bookViews>
    <workbookView xWindow="0" yWindow="0" windowWidth="14370" windowHeight="5610" firstSheet="1" activeTab="1"/>
  </bookViews>
  <sheets>
    <sheet name="Liste" sheetId="17" state="hidden" r:id="rId1"/>
    <sheet name="Synthèse" sheetId="15" r:id="rId2"/>
    <sheet name="1+ 2 opérations pluriannuelles" sheetId="16" r:id="rId3"/>
    <sheet name="3.opérations non budgétaires" sheetId="10" r:id="rId4"/>
    <sheet name="4. Encaissements exceptionnels" sheetId="12" r:id="rId5"/>
    <sheet name="5.Activités particulières" sheetId="13" r:id="rId6"/>
    <sheet name="6.Provisions" sheetId="14" r:id="rId7"/>
  </sheets>
  <definedNames>
    <definedName name="_xlnm._FilterDatabase" localSheetId="0" hidden="1">Liste!$G$76:$G$95</definedName>
    <definedName name="Académie">Liste!$A$161:$A$180</definedName>
    <definedName name="AUVERGNE_RHONE_ALPES">Liste!$F$2:$F$19</definedName>
    <definedName name="BOURGOGNE_FRANCHE_COMTE">Liste!$J$2:$J$6</definedName>
    <definedName name="BRETAGNE">Liste!$N$2:$N$10</definedName>
    <definedName name="CORSE">Liste!$R$2</definedName>
    <definedName name="CRETEIL">Liste!$V$2:$V$9</definedName>
    <definedName name="DGESIP_B2_3">Liste!$F$23:$F$42</definedName>
    <definedName name="GRAND_EST">Liste!$J$23:$J$29</definedName>
    <definedName name="GUADELOUPE">Liste!$N$23</definedName>
    <definedName name="GUYANE">Liste!$R$23</definedName>
    <definedName name="HAUT_DE_FRANCE">Liste!$V$23:$V$33</definedName>
    <definedName name="LA_RÉUNION">Liste!$F$46</definedName>
    <definedName name="MAYOTTE">Liste!$J$46</definedName>
    <definedName name="NANTES">Liste!$N$46:$N$50</definedName>
    <definedName name="NORMANDIE">Liste!$R$46:$R$51</definedName>
    <definedName name="NOUVELLE_AQUITAINE">Liste!$V$46:$V$55</definedName>
    <definedName name="OCCITANIE">Liste!$F$58:$F$72</definedName>
    <definedName name="ORLEANS_TOURS">Liste!$J$58:$J$60</definedName>
    <definedName name="PACA">Liste!$N$58:$N$64</definedName>
    <definedName name="PARIS">Liste!$R$58:$R$75</definedName>
    <definedName name="VERSAILLES">Liste!$V$58:$V$66</definedName>
  </definedNames>
  <calcPr calcId="162913"/>
</workbook>
</file>

<file path=xl/calcChain.xml><?xml version="1.0" encoding="utf-8"?>
<calcChain xmlns="http://schemas.openxmlformats.org/spreadsheetml/2006/main">
  <c r="F2" i="15" l="1"/>
  <c r="B19" i="14" l="1"/>
  <c r="B8" i="12"/>
  <c r="D22" i="10"/>
  <c r="D24" i="10" s="1"/>
  <c r="D23" i="10"/>
  <c r="B15" i="10"/>
  <c r="N40" i="16" l="1"/>
  <c r="K40" i="16"/>
  <c r="J40" i="16"/>
  <c r="I40" i="16"/>
  <c r="H40" i="16"/>
  <c r="D40" i="16"/>
  <c r="N39" i="16"/>
  <c r="K39" i="16"/>
  <c r="L39" i="16" s="1"/>
  <c r="J39" i="16"/>
  <c r="I39" i="16"/>
  <c r="H39" i="16"/>
  <c r="D39" i="16"/>
  <c r="O39" i="16" s="1"/>
  <c r="N38" i="16"/>
  <c r="K38" i="16"/>
  <c r="J38" i="16"/>
  <c r="I38" i="16"/>
  <c r="H38" i="16"/>
  <c r="D38" i="16"/>
  <c r="K60" i="16"/>
  <c r="K59" i="16"/>
  <c r="K58" i="16"/>
  <c r="K57" i="16"/>
  <c r="K56" i="16"/>
  <c r="K55" i="16"/>
  <c r="K54" i="16"/>
  <c r="N11" i="16"/>
  <c r="K11" i="16"/>
  <c r="L11" i="16" s="1"/>
  <c r="J11" i="16"/>
  <c r="I11" i="16"/>
  <c r="H11" i="16"/>
  <c r="N12" i="16"/>
  <c r="K12" i="16"/>
  <c r="J12" i="16"/>
  <c r="I12" i="16"/>
  <c r="H12" i="16"/>
  <c r="B61" i="16"/>
  <c r="G28" i="16"/>
  <c r="F28" i="16"/>
  <c r="E28" i="16"/>
  <c r="C28" i="16"/>
  <c r="B28" i="16"/>
  <c r="G35" i="16"/>
  <c r="F35" i="16"/>
  <c r="E35" i="16"/>
  <c r="C35" i="16"/>
  <c r="B35" i="16"/>
  <c r="G45" i="16"/>
  <c r="F45" i="16"/>
  <c r="E45" i="16"/>
  <c r="C45" i="16"/>
  <c r="B45" i="16"/>
  <c r="N53" i="16"/>
  <c r="K53" i="16"/>
  <c r="J53" i="16"/>
  <c r="I53" i="16"/>
  <c r="H53" i="16"/>
  <c r="N52" i="16"/>
  <c r="K52" i="16"/>
  <c r="J52" i="16"/>
  <c r="I52" i="16"/>
  <c r="H52" i="16"/>
  <c r="N51" i="16"/>
  <c r="K51" i="16"/>
  <c r="J51" i="16"/>
  <c r="I51" i="16"/>
  <c r="H51" i="16"/>
  <c r="N50" i="16"/>
  <c r="K50" i="16"/>
  <c r="J50" i="16"/>
  <c r="I50" i="16"/>
  <c r="H50" i="16"/>
  <c r="N49" i="16"/>
  <c r="K49" i="16"/>
  <c r="J49" i="16"/>
  <c r="I49" i="16"/>
  <c r="H49" i="16"/>
  <c r="N48" i="16"/>
  <c r="K48" i="16"/>
  <c r="J48" i="16"/>
  <c r="I48" i="16"/>
  <c r="H48" i="16"/>
  <c r="N47" i="16"/>
  <c r="K47" i="16"/>
  <c r="J47" i="16"/>
  <c r="I47" i="16"/>
  <c r="H47" i="16"/>
  <c r="N46" i="16"/>
  <c r="K46" i="16"/>
  <c r="L46" i="16" s="1"/>
  <c r="J46" i="16"/>
  <c r="I46" i="16"/>
  <c r="H46" i="16"/>
  <c r="N44" i="16"/>
  <c r="K44" i="16"/>
  <c r="J44" i="16"/>
  <c r="I44" i="16"/>
  <c r="H44" i="16"/>
  <c r="N43" i="16"/>
  <c r="K43" i="16"/>
  <c r="J43" i="16"/>
  <c r="I43" i="16"/>
  <c r="H43" i="16"/>
  <c r="N42" i="16"/>
  <c r="K42" i="16"/>
  <c r="J42" i="16"/>
  <c r="I42" i="16"/>
  <c r="H42" i="16"/>
  <c r="N41" i="16"/>
  <c r="K41" i="16"/>
  <c r="J41" i="16"/>
  <c r="I41" i="16"/>
  <c r="H41" i="16"/>
  <c r="N37" i="16"/>
  <c r="K37" i="16"/>
  <c r="J37" i="16"/>
  <c r="I37" i="16"/>
  <c r="H37" i="16"/>
  <c r="N36" i="16"/>
  <c r="K36" i="16"/>
  <c r="J36" i="16"/>
  <c r="I36" i="16"/>
  <c r="H36" i="16"/>
  <c r="N34" i="16"/>
  <c r="K34" i="16"/>
  <c r="J34" i="16"/>
  <c r="I34" i="16"/>
  <c r="H34" i="16"/>
  <c r="N33" i="16"/>
  <c r="K33" i="16"/>
  <c r="L33" i="16" s="1"/>
  <c r="J33" i="16"/>
  <c r="I33" i="16"/>
  <c r="H33" i="16"/>
  <c r="N32" i="16"/>
  <c r="K32" i="16"/>
  <c r="J32" i="16"/>
  <c r="I32" i="16"/>
  <c r="H32" i="16"/>
  <c r="N31" i="16"/>
  <c r="K31" i="16"/>
  <c r="J31" i="16"/>
  <c r="I31" i="16"/>
  <c r="H31" i="16"/>
  <c r="N30" i="16"/>
  <c r="K30" i="16"/>
  <c r="J30" i="16"/>
  <c r="I30" i="16"/>
  <c r="H30" i="16"/>
  <c r="N29" i="16"/>
  <c r="K29" i="16"/>
  <c r="J29" i="16"/>
  <c r="I29" i="16"/>
  <c r="H29" i="16"/>
  <c r="D33" i="16"/>
  <c r="D32" i="16"/>
  <c r="D31" i="16"/>
  <c r="D30" i="16"/>
  <c r="D29" i="16"/>
  <c r="D60" i="16"/>
  <c r="D59" i="16"/>
  <c r="D58" i="16"/>
  <c r="D57" i="16"/>
  <c r="D56" i="16"/>
  <c r="D55" i="16"/>
  <c r="D54" i="16"/>
  <c r="D53" i="16"/>
  <c r="D52" i="16"/>
  <c r="O52" i="16" s="1"/>
  <c r="D51" i="16"/>
  <c r="D50" i="16"/>
  <c r="D49" i="16"/>
  <c r="D48" i="16"/>
  <c r="D47" i="16"/>
  <c r="D46" i="16"/>
  <c r="D44" i="16"/>
  <c r="D43" i="16"/>
  <c r="D42" i="16"/>
  <c r="D41" i="16"/>
  <c r="D37" i="16"/>
  <c r="D36" i="16"/>
  <c r="D34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O38" i="16" l="1"/>
  <c r="O40" i="16"/>
  <c r="O46" i="16"/>
  <c r="O36" i="16"/>
  <c r="L43" i="16"/>
  <c r="M43" i="16" s="1"/>
  <c r="L49" i="16"/>
  <c r="M49" i="16" s="1"/>
  <c r="L41" i="16"/>
  <c r="M41" i="16" s="1"/>
  <c r="L31" i="16"/>
  <c r="M31" i="16" s="1"/>
  <c r="L32" i="16"/>
  <c r="M32" i="16" s="1"/>
  <c r="L38" i="16"/>
  <c r="M38" i="16" s="1"/>
  <c r="L40" i="16"/>
  <c r="M40" i="16" s="1"/>
  <c r="O49" i="16"/>
  <c r="O43" i="16"/>
  <c r="H45" i="16"/>
  <c r="O32" i="16"/>
  <c r="M46" i="16"/>
  <c r="H35" i="16"/>
  <c r="L52" i="16"/>
  <c r="M52" i="16" s="1"/>
  <c r="L36" i="16"/>
  <c r="M36" i="16" s="1"/>
  <c r="L12" i="16"/>
  <c r="M12" i="16" s="1"/>
  <c r="I35" i="16"/>
  <c r="D35" i="16"/>
  <c r="J35" i="16"/>
  <c r="L53" i="16"/>
  <c r="M53" i="16" s="1"/>
  <c r="D28" i="16"/>
  <c r="L29" i="16"/>
  <c r="O31" i="16"/>
  <c r="L37" i="16"/>
  <c r="M37" i="16" s="1"/>
  <c r="L51" i="16"/>
  <c r="M51" i="16" s="1"/>
  <c r="O51" i="16"/>
  <c r="M39" i="16"/>
  <c r="J45" i="16"/>
  <c r="J11" i="15" s="1"/>
  <c r="D45" i="16"/>
  <c r="O29" i="16"/>
  <c r="O53" i="16"/>
  <c r="K35" i="16"/>
  <c r="O33" i="16"/>
  <c r="L42" i="16"/>
  <c r="M42" i="16" s="1"/>
  <c r="L44" i="16"/>
  <c r="M44" i="16" s="1"/>
  <c r="L47" i="16"/>
  <c r="M47" i="16" s="1"/>
  <c r="N45" i="16"/>
  <c r="M33" i="16"/>
  <c r="O42" i="16"/>
  <c r="O44" i="16"/>
  <c r="O47" i="16"/>
  <c r="N35" i="16"/>
  <c r="L30" i="16"/>
  <c r="O37" i="16"/>
  <c r="O30" i="16"/>
  <c r="L34" i="16"/>
  <c r="M34" i="16" s="1"/>
  <c r="O34" i="16"/>
  <c r="L48" i="16"/>
  <c r="M48" i="16" s="1"/>
  <c r="L50" i="16"/>
  <c r="M50" i="16" s="1"/>
  <c r="O48" i="16"/>
  <c r="O50" i="16"/>
  <c r="I45" i="16"/>
  <c r="O11" i="16"/>
  <c r="K45" i="16"/>
  <c r="O41" i="16"/>
  <c r="M11" i="16"/>
  <c r="O12" i="16"/>
  <c r="M29" i="16"/>
  <c r="N54" i="16"/>
  <c r="O54" i="16" s="1"/>
  <c r="N55" i="16"/>
  <c r="N56" i="16"/>
  <c r="O56" i="16" s="1"/>
  <c r="N57" i="16"/>
  <c r="O57" i="16" s="1"/>
  <c r="N58" i="16"/>
  <c r="O58" i="16" s="1"/>
  <c r="N59" i="16"/>
  <c r="N60" i="16"/>
  <c r="O60" i="16" s="1"/>
  <c r="J54" i="16"/>
  <c r="J55" i="16"/>
  <c r="J56" i="16"/>
  <c r="J57" i="16"/>
  <c r="J58" i="16"/>
  <c r="J59" i="16"/>
  <c r="J60" i="16"/>
  <c r="I54" i="16"/>
  <c r="I55" i="16"/>
  <c r="I56" i="16"/>
  <c r="I57" i="16"/>
  <c r="I58" i="16"/>
  <c r="I59" i="16"/>
  <c r="I60" i="16"/>
  <c r="H54" i="16"/>
  <c r="L54" i="16" s="1"/>
  <c r="H55" i="16"/>
  <c r="L55" i="16" s="1"/>
  <c r="H56" i="16"/>
  <c r="L56" i="16" s="1"/>
  <c r="H57" i="16"/>
  <c r="L57" i="16" s="1"/>
  <c r="H58" i="16"/>
  <c r="L58" i="16" s="1"/>
  <c r="H59" i="16"/>
  <c r="L59" i="16" s="1"/>
  <c r="H60" i="16"/>
  <c r="L60" i="16" s="1"/>
  <c r="N13" i="16"/>
  <c r="O13" i="16" s="1"/>
  <c r="N14" i="16"/>
  <c r="O14" i="16" s="1"/>
  <c r="N15" i="16"/>
  <c r="O15" i="16" s="1"/>
  <c r="N16" i="16"/>
  <c r="O16" i="16" s="1"/>
  <c r="N17" i="16"/>
  <c r="O17" i="16" s="1"/>
  <c r="N18" i="16"/>
  <c r="N19" i="16"/>
  <c r="O19" i="16" s="1"/>
  <c r="N20" i="16"/>
  <c r="N21" i="16"/>
  <c r="N22" i="16"/>
  <c r="N23" i="16"/>
  <c r="O23" i="16" s="1"/>
  <c r="N24" i="16"/>
  <c r="O24" i="16" s="1"/>
  <c r="N25" i="16"/>
  <c r="O25" i="16" s="1"/>
  <c r="N26" i="16"/>
  <c r="O26" i="16" s="1"/>
  <c r="N27" i="16"/>
  <c r="O27" i="16" s="1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E61" i="16"/>
  <c r="C61" i="16"/>
  <c r="D61" i="16" s="1"/>
  <c r="J10" i="15"/>
  <c r="B6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J31" i="15"/>
  <c r="C24" i="10"/>
  <c r="B24" i="10"/>
  <c r="J30" i="15"/>
  <c r="J34" i="15"/>
  <c r="J33" i="15"/>
  <c r="J32" i="15"/>
  <c r="F61" i="16"/>
  <c r="G61" i="16"/>
  <c r="K61" i="16"/>
  <c r="J61" i="16" l="1"/>
  <c r="J12" i="15" s="1"/>
  <c r="I61" i="16"/>
  <c r="L24" i="16"/>
  <c r="M59" i="16"/>
  <c r="L35" i="16"/>
  <c r="J15" i="15" s="1"/>
  <c r="J28" i="16"/>
  <c r="H28" i="16"/>
  <c r="I28" i="16"/>
  <c r="I62" i="16" s="1"/>
  <c r="N28" i="16"/>
  <c r="K28" i="16"/>
  <c r="K62" i="16" s="1"/>
  <c r="L45" i="16"/>
  <c r="J16" i="15" s="1"/>
  <c r="H61" i="16"/>
  <c r="C62" i="16"/>
  <c r="D62" i="16" s="1"/>
  <c r="O18" i="16"/>
  <c r="L18" i="16"/>
  <c r="M18" i="16" s="1"/>
  <c r="O45" i="16"/>
  <c r="J27" i="15" s="1"/>
  <c r="M45" i="16"/>
  <c r="J22" i="15" s="1"/>
  <c r="O35" i="16"/>
  <c r="J26" i="15" s="1"/>
  <c r="L16" i="16"/>
  <c r="M16" i="16" s="1"/>
  <c r="L14" i="16"/>
  <c r="M14" i="16" s="1"/>
  <c r="L27" i="16"/>
  <c r="M27" i="16" s="1"/>
  <c r="L13" i="16"/>
  <c r="M13" i="16" s="1"/>
  <c r="L26" i="16"/>
  <c r="M26" i="16" s="1"/>
  <c r="L25" i="16"/>
  <c r="M25" i="16" s="1"/>
  <c r="L15" i="16"/>
  <c r="M15" i="16" s="1"/>
  <c r="M30" i="16"/>
  <c r="M35" i="16" s="1"/>
  <c r="L19" i="16"/>
  <c r="M19" i="16" s="1"/>
  <c r="E62" i="16"/>
  <c r="L22" i="16"/>
  <c r="M22" i="16" s="1"/>
  <c r="F62" i="16"/>
  <c r="L23" i="16"/>
  <c r="M23" i="16" s="1"/>
  <c r="G62" i="16"/>
  <c r="O20" i="16"/>
  <c r="L20" i="16"/>
  <c r="M20" i="16" s="1"/>
  <c r="J29" i="15"/>
  <c r="M55" i="16"/>
  <c r="N61" i="16"/>
  <c r="O59" i="16"/>
  <c r="O55" i="16"/>
  <c r="M60" i="16"/>
  <c r="M58" i="16"/>
  <c r="M57" i="16"/>
  <c r="M56" i="16"/>
  <c r="M54" i="16"/>
  <c r="O22" i="16"/>
  <c r="M24" i="16"/>
  <c r="O21" i="16"/>
  <c r="L21" i="16"/>
  <c r="M21" i="16" s="1"/>
  <c r="L17" i="16"/>
  <c r="M17" i="16" s="1"/>
  <c r="N62" i="16" l="1"/>
  <c r="O28" i="16"/>
  <c r="J25" i="15" s="1"/>
  <c r="L28" i="16"/>
  <c r="M28" i="16"/>
  <c r="J21" i="15"/>
  <c r="O61" i="16"/>
  <c r="J28" i="15" s="1"/>
  <c r="H62" i="16"/>
  <c r="M61" i="16"/>
  <c r="J23" i="15" s="1"/>
  <c r="L61" i="16"/>
  <c r="J17" i="15" s="1"/>
  <c r="J9" i="15"/>
  <c r="J62" i="16"/>
  <c r="J8" i="15" s="1"/>
  <c r="O62" i="16" l="1"/>
  <c r="J24" i="15" s="1"/>
  <c r="M62" i="16"/>
  <c r="J19" i="15" s="1"/>
  <c r="J20" i="15"/>
  <c r="J14" i="15"/>
  <c r="L62" i="16"/>
  <c r="J13" i="15" s="1"/>
  <c r="J38" i="15" s="1"/>
  <c r="J18" i="15" l="1"/>
  <c r="J7" i="15"/>
  <c r="J35" i="15" l="1"/>
  <c r="J37" i="15" s="1"/>
</calcChain>
</file>

<file path=xl/comments1.xml><?xml version="1.0" encoding="utf-8"?>
<comments xmlns="http://schemas.openxmlformats.org/spreadsheetml/2006/main">
  <authors>
    <author>Administration centrale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1. Choix de l'académie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 xml:space="preserve">2. Choix de l'établissement </t>
        </r>
      </text>
    </comment>
  </commentList>
</comments>
</file>

<file path=xl/sharedStrings.xml><?xml version="1.0" encoding="utf-8"?>
<sst xmlns="http://schemas.openxmlformats.org/spreadsheetml/2006/main" count="1187" uniqueCount="475">
  <si>
    <t>Opérations</t>
  </si>
  <si>
    <t>Total contrats d'enseignement</t>
  </si>
  <si>
    <t>Total</t>
  </si>
  <si>
    <t>Montant</t>
  </si>
  <si>
    <t>Total investissement</t>
  </si>
  <si>
    <t>TOTAL</t>
  </si>
  <si>
    <t>1. Décalages entre les encaissements et les décaissements sur projets pluriannuels financés par un tiers</t>
  </si>
  <si>
    <t>Total contrats de formation continue</t>
  </si>
  <si>
    <t>3.1 Emprunts à rembourser sur ressources propres et cautions</t>
  </si>
  <si>
    <t xml:space="preserve">Montant
</t>
  </si>
  <si>
    <t>Commentaire</t>
  </si>
  <si>
    <t>164 - Emprunts auprès des établissements de crédit</t>
  </si>
  <si>
    <t>165 - Dépôts et cautionnements reçus</t>
  </si>
  <si>
    <t>1674 - Avances de l'Etat et des collectivités publiques</t>
  </si>
  <si>
    <t>1678 - Autres</t>
  </si>
  <si>
    <t>168 - Autres emprunts et dettes assimilées</t>
  </si>
  <si>
    <t>3.2 Opérations gérées au nom et pour le compte de tiers</t>
  </si>
  <si>
    <t>Encaissements (A)</t>
  </si>
  <si>
    <t>Décaissements (B)</t>
  </si>
  <si>
    <t>Excédents (A) - (B)</t>
  </si>
  <si>
    <t>4671 - Aide à la mobilité</t>
  </si>
  <si>
    <t>Autres (à détailler)</t>
  </si>
  <si>
    <t>Régularisation exceptionnelles de TVA</t>
  </si>
  <si>
    <t>Produit de cession d'un immeuble</t>
  </si>
  <si>
    <t>Emprunt non décaissé à la clôture</t>
  </si>
  <si>
    <t>4. Encaissements exceptionnels en attente d’un dénouement</t>
  </si>
  <si>
    <t>4674 - Taxe d'apprentissage</t>
  </si>
  <si>
    <t>5. Trésorerie affectée à des activités particulières</t>
  </si>
  <si>
    <t>Total contrats de recherche</t>
  </si>
  <si>
    <t xml:space="preserve">Montant </t>
  </si>
  <si>
    <t>1511 - Provisions pour litiges</t>
  </si>
  <si>
    <t>1515 - Provisions pour pertes de change</t>
  </si>
  <si>
    <t>1516 - Provisions pour pertes sur contrat</t>
  </si>
  <si>
    <t>1518 - Autres provisions pour risques</t>
  </si>
  <si>
    <t>153 - Provisions pour pensions et obligations similaires</t>
  </si>
  <si>
    <t>154 - Provisions pour restructurations</t>
  </si>
  <si>
    <t>155 - Provisions pour impôts</t>
  </si>
  <si>
    <t>1572 - Provisions pour gros entretien ou grandes révisions</t>
  </si>
  <si>
    <t>1581 - Provisions pour remises en état</t>
  </si>
  <si>
    <t>1582 - Provisions pour CET</t>
  </si>
  <si>
    <t>1583 - Provisions pour CET - Charges sociales et fiscales</t>
  </si>
  <si>
    <t>1587 - Provisions pour allocation perte d'emploi et indemnités de licenciement</t>
  </si>
  <si>
    <t>1588 - Autres (à préciser)</t>
  </si>
  <si>
    <t>Total comptes 15</t>
  </si>
  <si>
    <t>1.</t>
  </si>
  <si>
    <t>Décalages entre les encaissements et les décaissements sur projets pluriannuels financés par un tiers</t>
  </si>
  <si>
    <t>1.1</t>
  </si>
  <si>
    <t>1.2</t>
  </si>
  <si>
    <t xml:space="preserve">Restes à encaisser destinés à couvrir les décaissements réalisés par avance </t>
  </si>
  <si>
    <t>2.</t>
  </si>
  <si>
    <t>2.1</t>
  </si>
  <si>
    <t>2.2</t>
  </si>
  <si>
    <t>3.</t>
  </si>
  <si>
    <t>3.1</t>
  </si>
  <si>
    <t>Emprunts à rembourser sur ressources propres et cautions</t>
  </si>
  <si>
    <t>3.2</t>
  </si>
  <si>
    <t>Opérations gérées au nom et pour le compte de tiers</t>
  </si>
  <si>
    <t>4.</t>
  </si>
  <si>
    <t>Encaissements exceptionnels en attente d’un dénouement</t>
  </si>
  <si>
    <t>5.</t>
  </si>
  <si>
    <t>Trésorerie affectée à des activités particulières</t>
  </si>
  <si>
    <t>6.</t>
  </si>
  <si>
    <t>Provisions pour risques et charges</t>
  </si>
  <si>
    <t>Résultat</t>
  </si>
  <si>
    <t>Capacité d'autofinancement</t>
  </si>
  <si>
    <t>Fonds de roulement</t>
  </si>
  <si>
    <t>Trésorerie</t>
  </si>
  <si>
    <t>Remarques</t>
  </si>
  <si>
    <t>5.1 Excédents relatifs à la taxe d'apprentissage</t>
  </si>
  <si>
    <t>6. Provisions pour risques et charges</t>
  </si>
  <si>
    <t>Total trésorerie non disponible</t>
  </si>
  <si>
    <t>Total des financements extérieurs</t>
  </si>
  <si>
    <t>Total encaissements réalisés</t>
  </si>
  <si>
    <t>Total des AE consommées</t>
  </si>
  <si>
    <t>Total des CP consommés</t>
  </si>
  <si>
    <t>A</t>
  </si>
  <si>
    <t>B</t>
  </si>
  <si>
    <t>C</t>
  </si>
  <si>
    <t>D</t>
  </si>
  <si>
    <t xml:space="preserve">E </t>
  </si>
  <si>
    <t>F</t>
  </si>
  <si>
    <t>G</t>
  </si>
  <si>
    <t>Excédent d'encaissements réalisés (si D&gt;F)</t>
  </si>
  <si>
    <t>H</t>
  </si>
  <si>
    <t xml:space="preserve">1.2 Restes à encaisser destinés à couvrir les décaissements réalisés par avance </t>
  </si>
  <si>
    <t>Restes à encaisser</t>
  </si>
  <si>
    <t>I</t>
  </si>
  <si>
    <t>J</t>
  </si>
  <si>
    <t xml:space="preserve">Excédents de CP consommés par rapport aux encaissements réalisés (si F&gt;D) </t>
  </si>
  <si>
    <t>Restes à payer sur AE consommés</t>
  </si>
  <si>
    <t>K</t>
  </si>
  <si>
    <t>L</t>
  </si>
  <si>
    <t>M</t>
  </si>
  <si>
    <t>N</t>
  </si>
  <si>
    <t>-       contrats de recherche</t>
  </si>
  <si>
    <t>-       contrats de formation continue</t>
  </si>
  <si>
    <t>-       contrats d’enseignement</t>
  </si>
  <si>
    <t>-       investissement</t>
  </si>
  <si>
    <t>Encaissements et décaissments sur opérations non budgétaires</t>
  </si>
  <si>
    <t>3. Encaissements et décaissements sur opérations non budgétaires</t>
  </si>
  <si>
    <t>Opérations pluriannuelles</t>
  </si>
  <si>
    <t>Opérations pluriannuelles autofinancées</t>
  </si>
  <si>
    <t>Restes à payer sur opérations autofinancées</t>
  </si>
  <si>
    <t>Solde à engager sur opérations autofinancées</t>
  </si>
  <si>
    <t>2. Opérations pluriannuelles autofinancées</t>
  </si>
  <si>
    <t>2.1 Restes à payer sur opérations autofinancées</t>
  </si>
  <si>
    <t>Solde à engager opérations autofinancées</t>
  </si>
  <si>
    <t>2.2 Solde à engager sur opérations autofinancées</t>
  </si>
  <si>
    <t>Total des AE consommées sur opérations autofinancées</t>
  </si>
  <si>
    <t>Autofinancement</t>
  </si>
  <si>
    <t xml:space="preserve">Montant total de l'opération </t>
  </si>
  <si>
    <t xml:space="preserve">Les colonnes suivantes doivent être saisies à partir du tableau budgétaire n°9 sur les opérations pluriannuelles présenté en exécution : </t>
  </si>
  <si>
    <t>A. Montant total de l'opération</t>
  </si>
  <si>
    <t>B. Total des financements extérieurs</t>
  </si>
  <si>
    <t>D. Total encaissements réalisés</t>
  </si>
  <si>
    <t>F. Total des CP consommés</t>
  </si>
  <si>
    <t>E. Total des AE consommées</t>
  </si>
  <si>
    <t>Références dans le tableau 9 sur les opérations pluriannuelles</t>
  </si>
  <si>
    <t>Tableau A. Dépenses – colonne (1) montant total de l’opération</t>
  </si>
  <si>
    <t>Tableau B. Recettes – colonne (15) montant total des financements extérieurs</t>
  </si>
  <si>
    <t>Tableau B. Recettes – colonne (16) encaissements au titre des années antérieures + colonne (17) encaissements pour l’année n</t>
  </si>
  <si>
    <t>Tableau A. Dépenses – colonne (3) AE consommées au titre des années antérieures + colonne (6) AE consommées en n</t>
  </si>
  <si>
    <t>Tableau A. Dépenses – colonne (8) CP consommés au titre des années antérieures + colonne (11) CP consommés en n</t>
  </si>
  <si>
    <t>Colonnes à compléter</t>
  </si>
  <si>
    <t>Recettes encaissées et non consommées intégralement</t>
  </si>
  <si>
    <t>1.1 Recettes encaissées et non consommées intégralement</t>
  </si>
  <si>
    <t>Pour information, solde du compte 4419- avances sur subventions :</t>
  </si>
  <si>
    <t>Restes à encaisser destinés à couvrir les décaissements réalisées  par avance</t>
  </si>
  <si>
    <t xml:space="preserve"> Restes à payer sur opérations autofinancées</t>
  </si>
  <si>
    <t>dont part à rembourser sur ressources propres</t>
  </si>
  <si>
    <t>dont annuité n+1 à rembourser sur ressources propres</t>
  </si>
  <si>
    <t>Commentaires</t>
  </si>
  <si>
    <t>dont restes à encaisser</t>
  </si>
  <si>
    <t xml:space="preserve">4731 - </t>
  </si>
  <si>
    <t xml:space="preserve">Académie </t>
  </si>
  <si>
    <t>Nom établissement</t>
  </si>
  <si>
    <t>Code établissement</t>
  </si>
  <si>
    <t>Académie</t>
  </si>
  <si>
    <t>Analyse de  la Trésorerie : Synhèse</t>
  </si>
  <si>
    <t>Solde de trésorerie (compte financier 31.12.2021)</t>
  </si>
  <si>
    <t>Les cellules en bleu contiennent des formules qui permettent des calculs automatiques.</t>
  </si>
  <si>
    <t>PARIS</t>
  </si>
  <si>
    <t>COMUE HAUTES ÉTUDES SORBONNE ARTS ET METIERS</t>
  </si>
  <si>
    <t>0755581J</t>
  </si>
  <si>
    <t>COMUE UNIVERSITÉ PARIS LUMIÈRES</t>
  </si>
  <si>
    <t>0755698L</t>
  </si>
  <si>
    <t>Ecole nationale des Chartes</t>
  </si>
  <si>
    <t>0753478Y</t>
  </si>
  <si>
    <t>ENS Chimie Paris</t>
  </si>
  <si>
    <t>0753375L</t>
  </si>
  <si>
    <t>ENS Paris</t>
  </si>
  <si>
    <t>0753455Y</t>
  </si>
  <si>
    <t>ENSAM</t>
  </si>
  <si>
    <t>0753237L</t>
  </si>
  <si>
    <t>IAE Paris</t>
  </si>
  <si>
    <t>0753364Z</t>
  </si>
  <si>
    <t>INALCO</t>
  </si>
  <si>
    <t>0753488J</t>
  </si>
  <si>
    <t>IPG Paris</t>
  </si>
  <si>
    <t>0753428U</t>
  </si>
  <si>
    <t>Observatoire de Paris</t>
  </si>
  <si>
    <t>0753496T</t>
  </si>
  <si>
    <t>Sorbonne Université</t>
  </si>
  <si>
    <t>0755890V</t>
  </si>
  <si>
    <t>Université de Paris</t>
  </si>
  <si>
    <t>0755976N</t>
  </si>
  <si>
    <t>Université PARIS 1 - PANTHÉON SORBONNE</t>
  </si>
  <si>
    <t>0751717J</t>
  </si>
  <si>
    <t>Université PARIS 2 - PANTHÉON ASSAS</t>
  </si>
  <si>
    <t>0751718K</t>
  </si>
  <si>
    <t>Université PARIS 3 - SORBONNE NOUVELLE</t>
  </si>
  <si>
    <t>0751719L</t>
  </si>
  <si>
    <t>Université Paris Dauphine</t>
  </si>
  <si>
    <t>0750736T</t>
  </si>
  <si>
    <t>Université Paris sciences et lettres</t>
  </si>
  <si>
    <t>0756036D</t>
  </si>
  <si>
    <t>Solde de trésorerie disponible au 31.12.2021</t>
  </si>
  <si>
    <t>AUVERGNE_RHONE_ALPES</t>
  </si>
  <si>
    <t>COMUE UNIVERSITÉ DE LYON</t>
  </si>
  <si>
    <t>0694094A</t>
  </si>
  <si>
    <t>INP Clermont</t>
  </si>
  <si>
    <t>0632033T</t>
  </si>
  <si>
    <t>BOURGOGNE_FRANCHE_COMTE</t>
  </si>
  <si>
    <t>COMUE BOURGOGNE FRANCHE-COMTÉ</t>
  </si>
  <si>
    <t>0251985X</t>
  </si>
  <si>
    <t>BRETAGNE</t>
  </si>
  <si>
    <t>ENI Brest</t>
  </si>
  <si>
    <t>0290119X</t>
  </si>
  <si>
    <t>CORSE</t>
  </si>
  <si>
    <t>Université CORSE - PASQUALE PAOLI</t>
  </si>
  <si>
    <t>7200664J</t>
  </si>
  <si>
    <t>CRETEIL</t>
  </si>
  <si>
    <t>COMUE UNIVERSITÉ PARIS EST</t>
  </si>
  <si>
    <t>0772710C</t>
  </si>
  <si>
    <t>Ecole centrale Lyon</t>
  </si>
  <si>
    <t>0690187D</t>
  </si>
  <si>
    <t>Université Clermont Auvergne</t>
  </si>
  <si>
    <t>0632035V</t>
  </si>
  <si>
    <t>ENS2M BESANÇON</t>
  </si>
  <si>
    <t>0250082D</t>
  </si>
  <si>
    <t>ENS Chimie Rennes</t>
  </si>
  <si>
    <t>0350077U</t>
  </si>
  <si>
    <t>CTLES - Centre technique du livre de l'enseignement sup</t>
  </si>
  <si>
    <t>0772428W</t>
  </si>
  <si>
    <t>ENI Saint-Etienne</t>
  </si>
  <si>
    <t>0420093Y</t>
  </si>
  <si>
    <t>IEP Grenoble</t>
  </si>
  <si>
    <t>0380134P</t>
  </si>
  <si>
    <t>Université BESANÇON - FRANCHE-COMTÉ</t>
  </si>
  <si>
    <t>0251215K</t>
  </si>
  <si>
    <t>ENS RENNES</t>
  </si>
  <si>
    <t>0352440M</t>
  </si>
  <si>
    <t>Ecole Nationale Supérieure Louis-Lumière</t>
  </si>
  <si>
    <t>0932066R</t>
  </si>
  <si>
    <t>ENS de Lyon</t>
  </si>
  <si>
    <t>0694123G</t>
  </si>
  <si>
    <t>Institut polytechnique de Grenoble</t>
  </si>
  <si>
    <t>0381912X</t>
  </si>
  <si>
    <t>UT Belfort-Montbéliard</t>
  </si>
  <si>
    <t>0900424X</t>
  </si>
  <si>
    <t>IEP Rennes</t>
  </si>
  <si>
    <t>0352317D</t>
  </si>
  <si>
    <t>Supméca Paris</t>
  </si>
  <si>
    <t>0930603A</t>
  </si>
  <si>
    <t>ENSATT Lyon</t>
  </si>
  <si>
    <t>0693735K</t>
  </si>
  <si>
    <t>Université CHAMBÉRY - SAVOIE</t>
  </si>
  <si>
    <t>0730858L</t>
  </si>
  <si>
    <t>Université DIJON - BOURGOGNE</t>
  </si>
  <si>
    <t>0211237F</t>
  </si>
  <si>
    <t>INSA Rennes</t>
  </si>
  <si>
    <t>0350097R</t>
  </si>
  <si>
    <t>Université Gustave Eiffel</t>
  </si>
  <si>
    <t>0772894C</t>
  </si>
  <si>
    <t>ENSSIB</t>
  </si>
  <si>
    <t>0692459Y</t>
  </si>
  <si>
    <t>Université Grenoble Alpes</t>
  </si>
  <si>
    <t>0383546Y</t>
  </si>
  <si>
    <t>Université BREST - BRETAGNE OCCIDENTALE</t>
  </si>
  <si>
    <t>0290346U</t>
  </si>
  <si>
    <t>Université PARIS 8 - VINCENNES SAINT-DENIS</t>
  </si>
  <si>
    <t>0931827F</t>
  </si>
  <si>
    <t>Université BRETAGNE-SUD</t>
  </si>
  <si>
    <t>0561718N</t>
  </si>
  <si>
    <t>Université PARIS-EST CRÉTEIL</t>
  </si>
  <si>
    <t>0941111X</t>
  </si>
  <si>
    <t>IEP Lyon</t>
  </si>
  <si>
    <t>0690173N</t>
  </si>
  <si>
    <t>Université RENNES 1</t>
  </si>
  <si>
    <t>0350936C</t>
  </si>
  <si>
    <t>Université SORBONNE PARIS NORD - ex PARIS 13</t>
  </si>
  <si>
    <t>0931238R</t>
  </si>
  <si>
    <t>Université RENNES 2 - HAUTE BRETAGNE</t>
  </si>
  <si>
    <t>0350937D</t>
  </si>
  <si>
    <t>INSA Lyon</t>
  </si>
  <si>
    <t>0690192J</t>
  </si>
  <si>
    <t>Université LYON 1 - CLAUDE BERNARD</t>
  </si>
  <si>
    <t>0691774D</t>
  </si>
  <si>
    <t>Université LYON 2 - LUMIÈRE</t>
  </si>
  <si>
    <t>0691775E</t>
  </si>
  <si>
    <t>Université LYON 3 - JEAN MOULIN</t>
  </si>
  <si>
    <t>0692437Z</t>
  </si>
  <si>
    <t>Université SAINT-ETIENNE - JEAN MONNET</t>
  </si>
  <si>
    <t>0421095M</t>
  </si>
  <si>
    <t>DGESIP_B2_3</t>
  </si>
  <si>
    <t>ABES</t>
  </si>
  <si>
    <t>0341920C</t>
  </si>
  <si>
    <t>GRAND_EST</t>
  </si>
  <si>
    <t>BNU de Strasbourg</t>
  </si>
  <si>
    <t>0671451N</t>
  </si>
  <si>
    <t>GUADELOUPE</t>
  </si>
  <si>
    <t>Université des Antilles</t>
  </si>
  <si>
    <t>9710585J</t>
  </si>
  <si>
    <t>GUYANE</t>
  </si>
  <si>
    <t>Université de Guyane</t>
  </si>
  <si>
    <t>9730429D</t>
  </si>
  <si>
    <t>HAUT_DE_FRANCE</t>
  </si>
  <si>
    <t>Centrale Lille Institut</t>
  </si>
  <si>
    <t>0597139P</t>
  </si>
  <si>
    <t>ASOM - Académie des sciences de l'outre - mer</t>
  </si>
  <si>
    <t>0752744A</t>
  </si>
  <si>
    <t>INSA Strasbourg</t>
  </si>
  <si>
    <t>0670190T</t>
  </si>
  <si>
    <t>ENSAIT Roubaix</t>
  </si>
  <si>
    <t>0590338X</t>
  </si>
  <si>
    <t>Casa Velasquez</t>
  </si>
  <si>
    <t>1340004B</t>
  </si>
  <si>
    <t>Université DE LORRAINE</t>
  </si>
  <si>
    <t>0542493S</t>
  </si>
  <si>
    <t>IEP Lille</t>
  </si>
  <si>
    <t>0595876S</t>
  </si>
  <si>
    <t>CENTRALE SUPELEC</t>
  </si>
  <si>
    <t>0912341A</t>
  </si>
  <si>
    <t>Université de technologie TROYES</t>
  </si>
  <si>
    <t>0101060Y</t>
  </si>
  <si>
    <t>INSA Hauts-de-France</t>
  </si>
  <si>
    <t>0597131F</t>
  </si>
  <si>
    <t>Chancellerie des universités de Paris</t>
  </si>
  <si>
    <t>0752148C</t>
  </si>
  <si>
    <t>Université MULHOUSE - HAUTE ALSACE</t>
  </si>
  <si>
    <t>0681166Y</t>
  </si>
  <si>
    <t>Institut national des sciences appliquées Hauts-de-France (INSA Hauts-de-France)</t>
  </si>
  <si>
    <t>CNAM</t>
  </si>
  <si>
    <t>0753471R</t>
  </si>
  <si>
    <t>Université REIMS - CHAMPAGNE ARDENNE</t>
  </si>
  <si>
    <t>0511296G</t>
  </si>
  <si>
    <t>Université AMIENS - JULES VERNE</t>
  </si>
  <si>
    <t>0801344B</t>
  </si>
  <si>
    <t>Collège de France</t>
  </si>
  <si>
    <t>0753480A</t>
  </si>
  <si>
    <t>Université STRASBOURG</t>
  </si>
  <si>
    <t>0673021V</t>
  </si>
  <si>
    <t>Université ARTOIS</t>
  </si>
  <si>
    <t>0623957P</t>
  </si>
  <si>
    <t>Ecole française Athènes</t>
  </si>
  <si>
    <t>1260001S</t>
  </si>
  <si>
    <t>Université de Lille</t>
  </si>
  <si>
    <t>0597065J</t>
  </si>
  <si>
    <t>Ecole française de Rome</t>
  </si>
  <si>
    <t>1270009V</t>
  </si>
  <si>
    <t>Université de technologie COMPIÈGNE</t>
  </si>
  <si>
    <t>0601223D</t>
  </si>
  <si>
    <t>Ecole française d'Extrême-Orient</t>
  </si>
  <si>
    <t>0751794T</t>
  </si>
  <si>
    <t>Université LITTORAL - CÔTE D'OPALE</t>
  </si>
  <si>
    <t>0595964M</t>
  </si>
  <si>
    <t>EHESS</t>
  </si>
  <si>
    <t>0753742K</t>
  </si>
  <si>
    <t>Université polytechnique Hauts de France</t>
  </si>
  <si>
    <t>0597132G</t>
  </si>
  <si>
    <t>EPHE</t>
  </si>
  <si>
    <t>0753486G</t>
  </si>
  <si>
    <t>EPMQB - Etablissement public du musée du quai Branly</t>
  </si>
  <si>
    <t>0755449R</t>
  </si>
  <si>
    <t>IFAO - Institut Français d'Archéologie Orientale</t>
  </si>
  <si>
    <t>3010001R</t>
  </si>
  <si>
    <t>INHA</t>
  </si>
  <si>
    <t>0755026F</t>
  </si>
  <si>
    <t>MNHN</t>
  </si>
  <si>
    <t>0753494R</t>
  </si>
  <si>
    <t>Université de la Nouvelle-Calédonie</t>
  </si>
  <si>
    <t>9830445S</t>
  </si>
  <si>
    <t>Université POLYNÉSIE FRANÇAISE - TAHITI</t>
  </si>
  <si>
    <t>9840349G</t>
  </si>
  <si>
    <t>CAMPUS France</t>
  </si>
  <si>
    <t>075CAMPU</t>
  </si>
  <si>
    <t>RENATER</t>
  </si>
  <si>
    <t>0755354M</t>
  </si>
  <si>
    <t>CAMPUS Condorcet</t>
  </si>
  <si>
    <t>0932560C</t>
  </si>
  <si>
    <t>LA_RÉUNION</t>
  </si>
  <si>
    <t>Université LA RÉUNION</t>
  </si>
  <si>
    <t>9740478B</t>
  </si>
  <si>
    <t>MAYOTTE</t>
  </si>
  <si>
    <t>Centre Universitaire de Mayotte</t>
  </si>
  <si>
    <t>9760358K</t>
  </si>
  <si>
    <t>NANTES</t>
  </si>
  <si>
    <t>COMUE Angers - Le Mans</t>
  </si>
  <si>
    <t>0492498Z</t>
  </si>
  <si>
    <t>NORMANDIE</t>
  </si>
  <si>
    <t>COMUE NORMANDIE UNIVERSITÉ</t>
  </si>
  <si>
    <t>0142382N</t>
  </si>
  <si>
    <t>NOUVELLE8AQUITAINE</t>
  </si>
  <si>
    <t>COMUE UNIVERSITÉ CONFÉDÉRALE LÉONARD DE VINCI</t>
  </si>
  <si>
    <t>0861420B</t>
  </si>
  <si>
    <t>Ecole centrale Nantes</t>
  </si>
  <si>
    <t>0440100V</t>
  </si>
  <si>
    <t>ENSI Caen</t>
  </si>
  <si>
    <t>0141720U</t>
  </si>
  <si>
    <t>ENSMA Poitiers</t>
  </si>
  <si>
    <t>0860073M</t>
  </si>
  <si>
    <t>Université ANGERS</t>
  </si>
  <si>
    <t>0490970N</t>
  </si>
  <si>
    <t>INSA Rouen</t>
  </si>
  <si>
    <t>0760165S</t>
  </si>
  <si>
    <t>IEP Bordeaux</t>
  </si>
  <si>
    <t>0330192E</t>
  </si>
  <si>
    <t>Université LE MANS - MAINE</t>
  </si>
  <si>
    <t>0720916E</t>
  </si>
  <si>
    <t>Université CAEN - BASSE-NORMANDIE</t>
  </si>
  <si>
    <t>0141408E</t>
  </si>
  <si>
    <t>Institut polytechnique de Bordeaux</t>
  </si>
  <si>
    <t>0333232J</t>
  </si>
  <si>
    <t>Université NANTES</t>
  </si>
  <si>
    <t>0440984F</t>
  </si>
  <si>
    <t>Université LE HAVRE</t>
  </si>
  <si>
    <t>0762762P</t>
  </si>
  <si>
    <t>Université BORDEAUX</t>
  </si>
  <si>
    <t>0333298F</t>
  </si>
  <si>
    <t>Université ROUEN</t>
  </si>
  <si>
    <t>0761904G</t>
  </si>
  <si>
    <t>Université BORDEAUX 3 - MICHEL DE MONTAIGNE</t>
  </si>
  <si>
    <t>0331766R</t>
  </si>
  <si>
    <t>Université LA ROCHELLE</t>
  </si>
  <si>
    <t>0171463Y</t>
  </si>
  <si>
    <t>Université LIMOGES</t>
  </si>
  <si>
    <t>0870669E</t>
  </si>
  <si>
    <t>Université PAU - PAYS DE L'ADOUR</t>
  </si>
  <si>
    <t>0640251A</t>
  </si>
  <si>
    <t>Université POITIERS</t>
  </si>
  <si>
    <t>0860856N</t>
  </si>
  <si>
    <t>OCCITANIE</t>
  </si>
  <si>
    <t>CINES - Centre informatique national de l'enseignement sup</t>
  </si>
  <si>
    <t>0342032Z</t>
  </si>
  <si>
    <t>ORLEANS_TOURS</t>
  </si>
  <si>
    <t>INSA Val de Loire</t>
  </si>
  <si>
    <t>0180974L</t>
  </si>
  <si>
    <t>PACA</t>
  </si>
  <si>
    <t>Ecole centrale Marseille</t>
  </si>
  <si>
    <t>0133774G</t>
  </si>
  <si>
    <t>VERSAILLES</t>
  </si>
  <si>
    <t>CY Cergy Paris Université</t>
  </si>
  <si>
    <t>0952259P</t>
  </si>
  <si>
    <t>COMUE UNIVERSITÉ FÉDÉRALE DE TOULOUSE MIDI PYRENEES</t>
  </si>
  <si>
    <t>0312758E</t>
  </si>
  <si>
    <t>Université ORLÉANS</t>
  </si>
  <si>
    <t>0450855K</t>
  </si>
  <si>
    <t>IEP Aix-en-Provence</t>
  </si>
  <si>
    <t>0130221V</t>
  </si>
  <si>
    <t>ENS Paris-Saclay</t>
  </si>
  <si>
    <t>0912423P</t>
  </si>
  <si>
    <t>ENI Tarbes</t>
  </si>
  <si>
    <t>0650048Z</t>
  </si>
  <si>
    <t>Université TOURS - FRANÇOIS RABELAIS</t>
  </si>
  <si>
    <t>0370800U</t>
  </si>
  <si>
    <t>Observatoire de la côte d'azur</t>
  </si>
  <si>
    <t>0060099A</t>
  </si>
  <si>
    <t>ENSEA Cergy</t>
  </si>
  <si>
    <t>0951376E</t>
  </si>
  <si>
    <t>ENS Chimie Montpellier</t>
  </si>
  <si>
    <t>0340112M</t>
  </si>
  <si>
    <t>Université AIX MARSEILLE</t>
  </si>
  <si>
    <t>0134009M</t>
  </si>
  <si>
    <t>ENSIIE</t>
  </si>
  <si>
    <t>0912266U</t>
  </si>
  <si>
    <t>IEP Toulouse</t>
  </si>
  <si>
    <t>0310133B</t>
  </si>
  <si>
    <t>Université AVIGNON</t>
  </si>
  <si>
    <t>0840685N</t>
  </si>
  <si>
    <t>INS-HEA</t>
  </si>
  <si>
    <t>0922605G</t>
  </si>
  <si>
    <t>INP Toulouse</t>
  </si>
  <si>
    <t>0311381H</t>
  </si>
  <si>
    <t>Université Côte d'Azur</t>
  </si>
  <si>
    <t>0062205P</t>
  </si>
  <si>
    <t>Université EVRY VAL-D'ESSONNE</t>
  </si>
  <si>
    <t>0911975C</t>
  </si>
  <si>
    <t>INSA Toulouse</t>
  </si>
  <si>
    <t>0310152X</t>
  </si>
  <si>
    <t>Université TOULON - SUD TOULON VAR</t>
  </si>
  <si>
    <t>0830766G</t>
  </si>
  <si>
    <t>Université PARIS 10 - NANTERRE</t>
  </si>
  <si>
    <t>0921204J</t>
  </si>
  <si>
    <t>INU JEAN-FRANÇOIS CHAMPOLLION</t>
  </si>
  <si>
    <t>0811293R</t>
  </si>
  <si>
    <t>Université Paris-Saclay</t>
  </si>
  <si>
    <t>0912408Y</t>
  </si>
  <si>
    <t>Université MONTPELLIER</t>
  </si>
  <si>
    <t>0342321N</t>
  </si>
  <si>
    <t>Université VERSAILLES SAINT-QUENTIN</t>
  </si>
  <si>
    <t>0781944P</t>
  </si>
  <si>
    <t>Université MONTPELLIER 3 - PAUL-VALÉRY</t>
  </si>
  <si>
    <t>0341089Z</t>
  </si>
  <si>
    <t>Université NÎMES</t>
  </si>
  <si>
    <t>0301687W</t>
  </si>
  <si>
    <t>Université PERPIGNAN</t>
  </si>
  <si>
    <t>0660437S</t>
  </si>
  <si>
    <t>Université TOULOUSE 1 - SCIENCES SOCIALES</t>
  </si>
  <si>
    <t>0311382J</t>
  </si>
  <si>
    <t>Université TOULOUSE 2 - LE MIRAIL</t>
  </si>
  <si>
    <t>0311383K</t>
  </si>
  <si>
    <t>Université TOULOUSE 3 - PAUL SABATIER</t>
  </si>
  <si>
    <t>0311384L</t>
  </si>
  <si>
    <t>NOUVELLE_AQUITAINE</t>
  </si>
  <si>
    <t>Montants repris dans l'onglet de synrhèse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</si>
</sst>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1]_-;\-* #,##0.00\ [$€-1]_-;_-* &quot;-&quot;??\ [$€-1]_-"/>
    <numFmt numFmtId="167" formatCode="_-* #,##0.00\ _F_-;\-* #,##0.00\ _F_-;_-* &quot;-&quot;??\ _F_-;_-@_-"/>
    <numFmt numFmtId="168" formatCode="_-* #,##0.00\ &quot;F&quot;_-;\-* #,##0.00\ &quot;F&quot;_-;_-* &quot;-&quot;??\ &quot;F&quot;_-;_-@_-"/>
  </numFmts>
  <fonts count="3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F2F2F2"/>
      <name val="Arial"/>
      <family val="2"/>
    </font>
    <font>
      <b/>
      <sz val="10"/>
      <color rgb="FF000000"/>
      <name val="Arial"/>
      <family val="2"/>
    </font>
    <font>
      <sz val="10"/>
      <color rgb="FFF2F2F2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theme="4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sz val="11"/>
      <color theme="3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theme="1"/>
      <name val="Cambria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2F75B5"/>
      </left>
      <right/>
      <top style="medium">
        <color rgb="FF2F75B5"/>
      </top>
      <bottom style="medium">
        <color rgb="FF2F75B5"/>
      </bottom>
      <diagonal/>
    </border>
    <border>
      <left/>
      <right/>
      <top style="medium">
        <color rgb="FF2F75B5"/>
      </top>
      <bottom style="medium">
        <color rgb="FF2F75B5"/>
      </bottom>
      <diagonal/>
    </border>
    <border>
      <left/>
      <right style="medium">
        <color rgb="FF2F75B5"/>
      </right>
      <top style="medium">
        <color rgb="FF2F75B5"/>
      </top>
      <bottom style="medium">
        <color rgb="FF2F75B5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</borders>
  <cellStyleXfs count="57">
    <xf numFmtId="0" fontId="0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165" fontId="10" fillId="21" borderId="4" xfId="2" applyNumberFormat="1" applyFont="1" applyFill="1" applyBorder="1" applyAlignment="1"/>
    <xf numFmtId="0" fontId="0" fillId="22" borderId="0" xfId="0" applyFill="1"/>
    <xf numFmtId="0" fontId="4" fillId="22" borderId="0" xfId="30" applyFill="1"/>
    <xf numFmtId="0" fontId="6" fillId="22" borderId="0" xfId="30" applyFont="1" applyFill="1"/>
    <xf numFmtId="0" fontId="2" fillId="22" borderId="0" xfId="30" applyFont="1" applyFill="1"/>
    <xf numFmtId="0" fontId="9" fillId="22" borderId="3" xfId="30" applyFont="1" applyFill="1" applyBorder="1" applyAlignment="1">
      <alignment vertical="center"/>
    </xf>
    <xf numFmtId="0" fontId="4" fillId="22" borderId="0" xfId="30" applyFill="1" applyAlignment="1"/>
    <xf numFmtId="165" fontId="9" fillId="22" borderId="4" xfId="33" applyNumberFormat="1" applyFont="1" applyFill="1" applyBorder="1" applyAlignment="1">
      <alignment vertical="center"/>
    </xf>
    <xf numFmtId="0" fontId="9" fillId="22" borderId="5" xfId="30" applyFont="1" applyFill="1" applyBorder="1" applyAlignment="1">
      <alignment vertical="center"/>
    </xf>
    <xf numFmtId="0" fontId="9" fillId="22" borderId="3" xfId="30" applyFont="1" applyFill="1" applyBorder="1" applyAlignment="1">
      <alignment horizontal="center" vertical="center"/>
    </xf>
    <xf numFmtId="0" fontId="10" fillId="22" borderId="3" xfId="30" applyFont="1" applyFill="1" applyBorder="1" applyAlignment="1">
      <alignment horizontal="right" vertical="center"/>
    </xf>
    <xf numFmtId="0" fontId="9" fillId="22" borderId="0" xfId="30" applyFont="1" applyFill="1"/>
    <xf numFmtId="0" fontId="10" fillId="22" borderId="0" xfId="30" applyFont="1" applyFill="1"/>
    <xf numFmtId="0" fontId="9" fillId="22" borderId="4" xfId="30" applyFont="1" applyFill="1" applyBorder="1" applyAlignment="1">
      <alignment vertical="center"/>
    </xf>
    <xf numFmtId="0" fontId="24" fillId="17" borderId="3" xfId="30" applyFont="1" applyFill="1" applyBorder="1" applyAlignment="1">
      <alignment vertical="center"/>
    </xf>
    <xf numFmtId="0" fontId="8" fillId="17" borderId="4" xfId="30" applyFont="1" applyFill="1" applyBorder="1" applyAlignment="1">
      <alignment horizontal="center" vertical="center"/>
    </xf>
    <xf numFmtId="0" fontId="8" fillId="17" borderId="5" xfId="30" applyFont="1" applyFill="1" applyBorder="1" applyAlignment="1">
      <alignment horizontal="center" vertical="center"/>
    </xf>
    <xf numFmtId="165" fontId="9" fillId="22" borderId="4" xfId="31" applyNumberFormat="1" applyFont="1" applyFill="1" applyBorder="1" applyAlignment="1">
      <alignment vertical="center"/>
    </xf>
    <xf numFmtId="0" fontId="8" fillId="22" borderId="0" xfId="30" applyFont="1" applyFill="1" applyBorder="1" applyAlignment="1">
      <alignment horizontal="center" vertical="center"/>
    </xf>
    <xf numFmtId="0" fontId="9" fillId="22" borderId="7" xfId="30" applyFont="1" applyFill="1" applyBorder="1"/>
    <xf numFmtId="0" fontId="10" fillId="22" borderId="9" xfId="30" applyFont="1" applyFill="1" applyBorder="1" applyAlignment="1">
      <alignment horizontal="center"/>
    </xf>
    <xf numFmtId="0" fontId="9" fillId="22" borderId="3" xfId="30" applyFont="1" applyFill="1" applyBorder="1"/>
    <xf numFmtId="0" fontId="9" fillId="22" borderId="5" xfId="30" applyFont="1" applyFill="1" applyBorder="1"/>
    <xf numFmtId="3" fontId="9" fillId="22" borderId="5" xfId="30" applyNumberFormat="1" applyFont="1" applyFill="1" applyBorder="1"/>
    <xf numFmtId="0" fontId="10" fillId="22" borderId="10" xfId="30" applyFont="1" applyFill="1" applyBorder="1"/>
    <xf numFmtId="0" fontId="8" fillId="17" borderId="7" xfId="30" applyFont="1" applyFill="1" applyBorder="1" applyAlignment="1">
      <alignment vertical="center"/>
    </xf>
    <xf numFmtId="0" fontId="8" fillId="17" borderId="8" xfId="30" applyFont="1" applyFill="1" applyBorder="1" applyAlignment="1">
      <alignment horizontal="center" vertical="center" wrapText="1"/>
    </xf>
    <xf numFmtId="0" fontId="8" fillId="17" borderId="3" xfId="30" applyFont="1" applyFill="1" applyBorder="1" applyAlignment="1">
      <alignment vertical="center"/>
    </xf>
    <xf numFmtId="0" fontId="8" fillId="17" borderId="5" xfId="30" applyFont="1" applyFill="1" applyBorder="1" applyAlignment="1">
      <alignment vertical="center"/>
    </xf>
    <xf numFmtId="0" fontId="8" fillId="17" borderId="10" xfId="30" applyFont="1" applyFill="1" applyBorder="1" applyAlignment="1">
      <alignment vertical="center"/>
    </xf>
    <xf numFmtId="165" fontId="8" fillId="17" borderId="11" xfId="33" applyNumberFormat="1" applyFont="1" applyFill="1" applyBorder="1" applyAlignment="1">
      <alignment vertical="center"/>
    </xf>
    <xf numFmtId="0" fontId="12" fillId="22" borderId="0" xfId="30" applyFont="1" applyFill="1"/>
    <xf numFmtId="0" fontId="13" fillId="22" borderId="0" xfId="30" applyFont="1" applyFill="1" applyAlignment="1">
      <alignment vertical="center"/>
    </xf>
    <xf numFmtId="0" fontId="11" fillId="22" borderId="3" xfId="30" applyFont="1" applyFill="1" applyBorder="1" applyAlignment="1">
      <alignment vertical="center"/>
    </xf>
    <xf numFmtId="0" fontId="14" fillId="22" borderId="4" xfId="30" applyFont="1" applyFill="1" applyBorder="1" applyAlignment="1">
      <alignment horizontal="center" vertical="center"/>
    </xf>
    <xf numFmtId="0" fontId="14" fillId="22" borderId="5" xfId="30" applyFont="1" applyFill="1" applyBorder="1" applyAlignment="1">
      <alignment horizontal="center" vertical="center"/>
    </xf>
    <xf numFmtId="0" fontId="11" fillId="22" borderId="5" xfId="30" applyFont="1" applyFill="1" applyBorder="1"/>
    <xf numFmtId="0" fontId="12" fillId="22" borderId="0" xfId="30" applyFont="1" applyFill="1" applyAlignment="1">
      <alignment vertical="center"/>
    </xf>
    <xf numFmtId="0" fontId="3" fillId="22" borderId="0" xfId="32" applyFill="1"/>
    <xf numFmtId="0" fontId="9" fillId="22" borderId="0" xfId="32" applyFont="1" applyFill="1" applyAlignment="1"/>
    <xf numFmtId="0" fontId="9" fillId="22" borderId="0" xfId="32" applyFont="1" applyFill="1" applyAlignment="1">
      <alignment horizontal="center"/>
    </xf>
    <xf numFmtId="0" fontId="11" fillId="22" borderId="0" xfId="32" applyFont="1" applyFill="1" applyBorder="1" applyAlignment="1"/>
    <xf numFmtId="0" fontId="11" fillId="22" borderId="0" xfId="32" applyFont="1" applyFill="1" applyBorder="1" applyAlignment="1">
      <alignment horizontal="left" vertical="top"/>
    </xf>
    <xf numFmtId="0" fontId="11" fillId="22" borderId="0" xfId="32" applyFont="1" applyFill="1" applyBorder="1" applyAlignment="1">
      <alignment vertical="center"/>
    </xf>
    <xf numFmtId="0" fontId="11" fillId="22" borderId="0" xfId="32" applyFont="1" applyFill="1" applyAlignment="1">
      <alignment horizontal="center"/>
    </xf>
    <xf numFmtId="0" fontId="11" fillId="22" borderId="0" xfId="32" applyFont="1" applyFill="1" applyAlignment="1"/>
    <xf numFmtId="0" fontId="3" fillId="22" borderId="0" xfId="32" applyFill="1" applyAlignment="1"/>
    <xf numFmtId="3" fontId="11" fillId="22" borderId="4" xfId="32" applyNumberFormat="1" applyFont="1" applyFill="1" applyBorder="1" applyAlignment="1">
      <alignment horizontal="right" vertical="top"/>
    </xf>
    <xf numFmtId="0" fontId="8" fillId="17" borderId="4" xfId="32" applyFont="1" applyFill="1" applyBorder="1" applyAlignment="1">
      <alignment horizontal="left" vertical="top"/>
    </xf>
    <xf numFmtId="0" fontId="8" fillId="17" borderId="4" xfId="32" applyFont="1" applyFill="1" applyBorder="1" applyAlignment="1">
      <alignment horizontal="center" vertical="top"/>
    </xf>
    <xf numFmtId="0" fontId="11" fillId="22" borderId="4" xfId="32" applyFont="1" applyFill="1" applyBorder="1" applyAlignment="1">
      <alignment vertical="top"/>
    </xf>
    <xf numFmtId="0" fontId="11" fillId="22" borderId="4" xfId="32" applyFont="1" applyFill="1" applyBorder="1" applyAlignment="1">
      <alignment horizontal="left" vertical="top"/>
    </xf>
    <xf numFmtId="0" fontId="15" fillId="22" borderId="4" xfId="32" applyFont="1" applyFill="1" applyBorder="1" applyAlignment="1">
      <alignment horizontal="left" vertical="top"/>
    </xf>
    <xf numFmtId="0" fontId="8" fillId="17" borderId="4" xfId="32" applyFont="1" applyFill="1" applyBorder="1" applyAlignment="1">
      <alignment vertical="top"/>
    </xf>
    <xf numFmtId="0" fontId="24" fillId="17" borderId="4" xfId="32" applyFont="1" applyFill="1" applyBorder="1" applyAlignment="1">
      <alignment vertical="top"/>
    </xf>
    <xf numFmtId="165" fontId="8" fillId="21" borderId="11" xfId="33" applyNumberFormat="1" applyFont="1" applyFill="1" applyBorder="1" applyAlignment="1">
      <alignment vertical="center"/>
    </xf>
    <xf numFmtId="165" fontId="8" fillId="21" borderId="4" xfId="33" applyNumberFormat="1" applyFont="1" applyFill="1" applyBorder="1" applyAlignment="1"/>
    <xf numFmtId="165" fontId="8" fillId="21" borderId="4" xfId="2" applyNumberFormat="1" applyFont="1" applyFill="1" applyBorder="1" applyAlignment="1"/>
    <xf numFmtId="165" fontId="9" fillId="23" borderId="4" xfId="33" applyNumberFormat="1" applyFont="1" applyFill="1" applyBorder="1" applyAlignment="1">
      <alignment vertical="center"/>
    </xf>
    <xf numFmtId="0" fontId="0" fillId="22" borderId="28" xfId="0" applyFill="1" applyBorder="1"/>
    <xf numFmtId="0" fontId="0" fillId="22" borderId="4" xfId="0" applyFill="1" applyBorder="1"/>
    <xf numFmtId="0" fontId="0" fillId="22" borderId="29" xfId="0" applyFill="1" applyBorder="1"/>
    <xf numFmtId="0" fontId="0" fillId="22" borderId="30" xfId="0" applyFill="1" applyBorder="1"/>
    <xf numFmtId="0" fontId="0" fillId="22" borderId="31" xfId="0" applyFill="1" applyBorder="1"/>
    <xf numFmtId="0" fontId="0" fillId="22" borderId="32" xfId="0" applyFill="1" applyBorder="1"/>
    <xf numFmtId="0" fontId="36" fillId="22" borderId="0" xfId="0" applyFont="1" applyFill="1" applyAlignment="1">
      <alignment horizontal="center" vertical="center"/>
    </xf>
    <xf numFmtId="0" fontId="36" fillId="16" borderId="25" xfId="0" applyFont="1" applyFill="1" applyBorder="1" applyAlignment="1">
      <alignment horizontal="center" vertical="center"/>
    </xf>
    <xf numFmtId="0" fontId="36" fillId="16" borderId="26" xfId="0" applyFont="1" applyFill="1" applyBorder="1" applyAlignment="1">
      <alignment horizontal="center" vertical="center"/>
    </xf>
    <xf numFmtId="0" fontId="36" fillId="16" borderId="27" xfId="0" applyFont="1" applyFill="1" applyBorder="1" applyAlignment="1">
      <alignment horizontal="center" vertical="center"/>
    </xf>
    <xf numFmtId="0" fontId="0" fillId="22" borderId="33" xfId="0" applyFill="1" applyBorder="1"/>
    <xf numFmtId="0" fontId="16" fillId="22" borderId="0" xfId="0" applyFont="1" applyFill="1" applyProtection="1"/>
    <xf numFmtId="0" fontId="17" fillId="22" borderId="0" xfId="0" applyFont="1" applyFill="1" applyBorder="1" applyAlignment="1" applyProtection="1">
      <alignment vertical="center"/>
    </xf>
    <xf numFmtId="0" fontId="34" fillId="17" borderId="4" xfId="2" applyFont="1" applyFill="1" applyBorder="1" applyAlignment="1" applyProtection="1">
      <alignment horizontal="center" vertical="center" wrapText="1"/>
    </xf>
    <xf numFmtId="0" fontId="35" fillId="22" borderId="0" xfId="0" applyFont="1" applyFill="1" applyAlignment="1" applyProtection="1">
      <alignment vertical="center"/>
    </xf>
    <xf numFmtId="0" fontId="24" fillId="22" borderId="0" xfId="0" applyFont="1" applyFill="1" applyAlignment="1" applyProtection="1">
      <alignment vertical="center"/>
    </xf>
    <xf numFmtId="0" fontId="22" fillId="22" borderId="4" xfId="2" applyFont="1" applyFill="1" applyBorder="1" applyAlignment="1" applyProtection="1">
      <alignment horizontal="left" vertical="center" wrapText="1"/>
    </xf>
    <xf numFmtId="0" fontId="22" fillId="22" borderId="4" xfId="2" applyFont="1" applyFill="1" applyBorder="1" applyAlignment="1" applyProtection="1">
      <alignment horizontal="center" vertical="center" wrapText="1"/>
    </xf>
    <xf numFmtId="0" fontId="22" fillId="16" borderId="4" xfId="2" applyFont="1" applyFill="1" applyBorder="1" applyAlignment="1" applyProtection="1">
      <alignment horizontal="center" vertical="center" wrapText="1"/>
    </xf>
    <xf numFmtId="0" fontId="21" fillId="22" borderId="0" xfId="0" applyFont="1" applyFill="1" applyProtection="1"/>
    <xf numFmtId="165" fontId="23" fillId="16" borderId="4" xfId="3" applyNumberFormat="1" applyFont="1" applyFill="1" applyBorder="1" applyAlignment="1" applyProtection="1">
      <alignment horizontal="center" vertical="center" wrapText="1"/>
    </xf>
    <xf numFmtId="0" fontId="11" fillId="22" borderId="4" xfId="55" applyFont="1" applyFill="1" applyBorder="1" applyAlignment="1" applyProtection="1">
      <alignment vertical="center"/>
    </xf>
    <xf numFmtId="3" fontId="11" fillId="22" borderId="4" xfId="55" applyNumberFormat="1" applyFont="1" applyFill="1" applyBorder="1" applyAlignment="1" applyProtection="1">
      <alignment horizontal="right" vertical="center"/>
    </xf>
    <xf numFmtId="165" fontId="23" fillId="22" borderId="4" xfId="3" applyNumberFormat="1" applyFont="1" applyFill="1" applyBorder="1" applyAlignment="1" applyProtection="1">
      <alignment horizontal="center" vertical="center" wrapText="1"/>
    </xf>
    <xf numFmtId="0" fontId="11" fillId="22" borderId="4" xfId="55" applyFont="1" applyFill="1" applyBorder="1" applyAlignment="1" applyProtection="1">
      <alignment horizontal="left" vertical="center"/>
    </xf>
    <xf numFmtId="0" fontId="11" fillId="22" borderId="11" xfId="55" applyFont="1" applyFill="1" applyBorder="1" applyAlignment="1" applyProtection="1">
      <alignment horizontal="left" vertical="center"/>
    </xf>
    <xf numFmtId="3" fontId="11" fillId="22" borderId="11" xfId="55" applyNumberFormat="1" applyFont="1" applyFill="1" applyBorder="1" applyAlignment="1" applyProtection="1">
      <alignment horizontal="right" vertical="center"/>
    </xf>
    <xf numFmtId="165" fontId="23" fillId="16" borderId="11" xfId="3" applyNumberFormat="1" applyFont="1" applyFill="1" applyBorder="1" applyAlignment="1" applyProtection="1">
      <alignment horizontal="center" vertical="center" wrapText="1"/>
    </xf>
    <xf numFmtId="165" fontId="23" fillId="22" borderId="11" xfId="3" applyNumberFormat="1" applyFont="1" applyFill="1" applyBorder="1" applyAlignment="1" applyProtection="1">
      <alignment horizontal="center" vertical="center" wrapText="1"/>
    </xf>
    <xf numFmtId="0" fontId="22" fillId="22" borderId="17" xfId="2" applyFont="1" applyFill="1" applyBorder="1" applyAlignment="1" applyProtection="1"/>
    <xf numFmtId="165" fontId="22" fillId="22" borderId="17" xfId="2" applyNumberFormat="1" applyFont="1" applyFill="1" applyBorder="1" applyAlignment="1" applyProtection="1"/>
    <xf numFmtId="165" fontId="22" fillId="16" borderId="17" xfId="2" applyNumberFormat="1" applyFont="1" applyFill="1" applyBorder="1" applyAlignment="1" applyProtection="1"/>
    <xf numFmtId="0" fontId="23" fillId="22" borderId="11" xfId="2" applyFont="1" applyFill="1" applyBorder="1" applyAlignment="1" applyProtection="1">
      <alignment horizontal="left" vertical="center"/>
    </xf>
    <xf numFmtId="0" fontId="11" fillId="22" borderId="8" xfId="55" applyFont="1" applyFill="1" applyBorder="1" applyAlignment="1" applyProtection="1">
      <alignment horizontal="left" vertical="center"/>
    </xf>
    <xf numFmtId="3" fontId="11" fillId="22" borderId="8" xfId="55" applyNumberFormat="1" applyFont="1" applyFill="1" applyBorder="1" applyAlignment="1" applyProtection="1">
      <alignment horizontal="right" vertical="center"/>
    </xf>
    <xf numFmtId="165" fontId="23" fillId="22" borderId="8" xfId="3" applyNumberFormat="1" applyFont="1" applyFill="1" applyBorder="1" applyAlignment="1" applyProtection="1">
      <alignment horizontal="center" vertical="center" wrapText="1"/>
    </xf>
    <xf numFmtId="165" fontId="23" fillId="16" borderId="8" xfId="3" applyNumberFormat="1" applyFont="1" applyFill="1" applyBorder="1" applyAlignment="1" applyProtection="1">
      <alignment horizontal="center" vertical="center" wrapText="1"/>
    </xf>
    <xf numFmtId="0" fontId="14" fillId="22" borderId="34" xfId="55" applyFont="1" applyFill="1" applyBorder="1" applyAlignment="1" applyProtection="1">
      <alignment horizontal="left" vertical="center"/>
    </xf>
    <xf numFmtId="165" fontId="22" fillId="22" borderId="34" xfId="3" applyNumberFormat="1" applyFont="1" applyFill="1" applyBorder="1" applyAlignment="1" applyProtection="1">
      <alignment horizontal="center" vertical="center" wrapText="1"/>
    </xf>
    <xf numFmtId="165" fontId="22" fillId="16" borderId="34" xfId="3" applyNumberFormat="1" applyFont="1" applyFill="1" applyBorder="1" applyAlignment="1" applyProtection="1">
      <alignment horizontal="center" vertical="center" wrapText="1"/>
    </xf>
    <xf numFmtId="0" fontId="25" fillId="22" borderId="0" xfId="0" applyFont="1" applyFill="1" applyProtection="1"/>
    <xf numFmtId="0" fontId="19" fillId="22" borderId="0" xfId="0" applyFont="1" applyFill="1" applyProtection="1"/>
    <xf numFmtId="0" fontId="34" fillId="17" borderId="18" xfId="2" applyFont="1" applyFill="1" applyBorder="1" applyAlignment="1" applyProtection="1"/>
    <xf numFmtId="165" fontId="34" fillId="17" borderId="18" xfId="2" applyNumberFormat="1" applyFont="1" applyFill="1" applyBorder="1" applyAlignment="1" applyProtection="1"/>
    <xf numFmtId="165" fontId="34" fillId="17" borderId="18" xfId="3" applyNumberFormat="1" applyFont="1" applyFill="1" applyBorder="1" applyAlignment="1" applyProtection="1">
      <alignment horizontal="center" vertical="center" wrapText="1"/>
    </xf>
    <xf numFmtId="165" fontId="34" fillId="21" borderId="18" xfId="3" applyNumberFormat="1" applyFont="1" applyFill="1" applyBorder="1" applyAlignment="1" applyProtection="1">
      <alignment horizontal="center" vertical="center" wrapText="1"/>
    </xf>
    <xf numFmtId="0" fontId="34" fillId="22" borderId="0" xfId="0" applyFont="1" applyFill="1" applyProtection="1"/>
    <xf numFmtId="0" fontId="8" fillId="22" borderId="0" xfId="0" applyFont="1" applyFill="1" applyProtection="1"/>
    <xf numFmtId="0" fontId="25" fillId="22" borderId="0" xfId="0" applyFont="1" applyFill="1" applyAlignment="1" applyProtection="1">
      <alignment vertical="top" wrapText="1"/>
    </xf>
    <xf numFmtId="0" fontId="25" fillId="22" borderId="0" xfId="0" applyFont="1" applyFill="1" applyAlignment="1" applyProtection="1">
      <alignment wrapText="1"/>
    </xf>
    <xf numFmtId="0" fontId="21" fillId="22" borderId="0" xfId="0" applyFont="1" applyFill="1" applyAlignment="1" applyProtection="1">
      <alignment wrapText="1"/>
    </xf>
    <xf numFmtId="0" fontId="35" fillId="17" borderId="0" xfId="0" applyFont="1" applyFill="1" applyProtection="1"/>
    <xf numFmtId="0" fontId="26" fillId="22" borderId="7" xfId="0" applyFont="1" applyFill="1" applyBorder="1" applyProtection="1"/>
    <xf numFmtId="0" fontId="21" fillId="22" borderId="3" xfId="0" applyFont="1" applyFill="1" applyBorder="1" applyProtection="1"/>
    <xf numFmtId="0" fontId="16" fillId="22" borderId="3" xfId="0" applyFont="1" applyFill="1" applyBorder="1" applyProtection="1"/>
    <xf numFmtId="0" fontId="16" fillId="22" borderId="10" xfId="0" applyFont="1" applyFill="1" applyBorder="1" applyProtection="1"/>
    <xf numFmtId="165" fontId="16" fillId="22" borderId="0" xfId="33" applyNumberFormat="1" applyFont="1" applyFill="1" applyProtection="1"/>
    <xf numFmtId="0" fontId="32" fillId="22" borderId="0" xfId="0" applyFont="1" applyFill="1" applyBorder="1" applyAlignment="1" applyProtection="1"/>
    <xf numFmtId="165" fontId="19" fillId="22" borderId="9" xfId="33" applyNumberFormat="1" applyFont="1" applyFill="1" applyBorder="1" applyAlignment="1" applyProtection="1">
      <alignment horizontal="center" vertical="center"/>
    </xf>
    <xf numFmtId="0" fontId="19" fillId="22" borderId="9" xfId="0" applyFont="1" applyFill="1" applyBorder="1" applyAlignment="1" applyProtection="1">
      <alignment horizontal="center" vertical="center"/>
    </xf>
    <xf numFmtId="165" fontId="24" fillId="19" borderId="5" xfId="33" applyNumberFormat="1" applyFont="1" applyFill="1" applyBorder="1" applyProtection="1"/>
    <xf numFmtId="0" fontId="16" fillId="19" borderId="5" xfId="0" applyFont="1" applyFill="1" applyBorder="1" applyProtection="1"/>
    <xf numFmtId="0" fontId="17" fillId="18" borderId="6" xfId="0" applyFont="1" applyFill="1" applyBorder="1" applyAlignment="1" applyProtection="1">
      <alignment vertical="center"/>
    </xf>
    <xf numFmtId="0" fontId="17" fillId="18" borderId="3" xfId="0" applyFont="1" applyFill="1" applyBorder="1" applyAlignment="1" applyProtection="1">
      <alignment vertical="center"/>
    </xf>
    <xf numFmtId="0" fontId="17" fillId="18" borderId="4" xfId="0" applyFont="1" applyFill="1" applyBorder="1" applyAlignment="1" applyProtection="1">
      <alignment vertical="center"/>
    </xf>
    <xf numFmtId="165" fontId="24" fillId="15" borderId="5" xfId="33" applyNumberFormat="1" applyFont="1" applyFill="1" applyBorder="1" applyProtection="1"/>
    <xf numFmtId="0" fontId="16" fillId="15" borderId="5" xfId="0" applyFont="1" applyFill="1" applyBorder="1" applyProtection="1"/>
    <xf numFmtId="0" fontId="16" fillId="22" borderId="6" xfId="0" applyFont="1" applyFill="1" applyBorder="1" applyAlignment="1" applyProtection="1">
      <alignment vertical="center"/>
    </xf>
    <xf numFmtId="165" fontId="19" fillId="22" borderId="5" xfId="33" applyNumberFormat="1" applyFont="1" applyFill="1" applyBorder="1" applyProtection="1"/>
    <xf numFmtId="0" fontId="16" fillId="22" borderId="5" xfId="0" applyFont="1" applyFill="1" applyBorder="1" applyProtection="1"/>
    <xf numFmtId="165" fontId="21" fillId="22" borderId="5" xfId="33" applyNumberFormat="1" applyFont="1" applyFill="1" applyBorder="1" applyProtection="1"/>
    <xf numFmtId="0" fontId="20" fillId="22" borderId="6" xfId="0" applyFont="1" applyFill="1" applyBorder="1" applyAlignment="1" applyProtection="1">
      <alignment vertical="center"/>
    </xf>
    <xf numFmtId="0" fontId="18" fillId="22" borderId="6" xfId="0" applyFont="1" applyFill="1" applyBorder="1" applyAlignment="1" applyProtection="1">
      <alignment vertical="center"/>
    </xf>
    <xf numFmtId="0" fontId="18" fillId="18" borderId="6" xfId="0" applyFont="1" applyFill="1" applyBorder="1" applyAlignment="1" applyProtection="1">
      <alignment vertical="center"/>
    </xf>
    <xf numFmtId="165" fontId="16" fillId="22" borderId="5" xfId="33" applyNumberFormat="1" applyFont="1" applyFill="1" applyBorder="1" applyProtection="1"/>
    <xf numFmtId="0" fontId="17" fillId="20" borderId="13" xfId="0" applyFont="1" applyFill="1" applyBorder="1" applyAlignment="1" applyProtection="1">
      <alignment horizontal="left" vertical="center"/>
    </xf>
    <xf numFmtId="0" fontId="17" fillId="20" borderId="10" xfId="0" applyFont="1" applyFill="1" applyBorder="1" applyAlignment="1" applyProtection="1">
      <alignment horizontal="left" vertical="center"/>
    </xf>
    <xf numFmtId="165" fontId="8" fillId="20" borderId="12" xfId="33" applyNumberFormat="1" applyFont="1" applyFill="1" applyBorder="1" applyProtection="1"/>
    <xf numFmtId="0" fontId="19" fillId="20" borderId="12" xfId="0" applyFont="1" applyFill="1" applyBorder="1" applyProtection="1"/>
    <xf numFmtId="0" fontId="17" fillId="22" borderId="13" xfId="0" applyFont="1" applyFill="1" applyBorder="1" applyAlignment="1" applyProtection="1">
      <alignment horizontal="left" vertical="center"/>
    </xf>
    <xf numFmtId="0" fontId="17" fillId="22" borderId="10" xfId="0" applyFont="1" applyFill="1" applyBorder="1" applyAlignment="1" applyProtection="1">
      <alignment horizontal="left" vertical="center"/>
    </xf>
    <xf numFmtId="165" fontId="19" fillId="22" borderId="12" xfId="33" applyNumberFormat="1" applyFont="1" applyFill="1" applyBorder="1" applyProtection="1"/>
    <xf numFmtId="0" fontId="19" fillId="22" borderId="12" xfId="0" applyFont="1" applyFill="1" applyBorder="1" applyProtection="1"/>
    <xf numFmtId="165" fontId="24" fillId="19" borderId="12" xfId="33" applyNumberFormat="1" applyFont="1" applyFill="1" applyBorder="1" applyProtection="1"/>
    <xf numFmtId="0" fontId="16" fillId="19" borderId="12" xfId="0" applyFont="1" applyFill="1" applyBorder="1" applyProtection="1"/>
    <xf numFmtId="165" fontId="28" fillId="22" borderId="5" xfId="33" applyNumberFormat="1" applyFont="1" applyFill="1" applyBorder="1" applyProtection="1"/>
    <xf numFmtId="0" fontId="16" fillId="22" borderId="2" xfId="0" applyFont="1" applyFill="1" applyBorder="1" applyProtection="1"/>
    <xf numFmtId="0" fontId="16" fillId="22" borderId="14" xfId="0" applyFont="1" applyFill="1" applyBorder="1" applyProtection="1"/>
    <xf numFmtId="0" fontId="19" fillId="22" borderId="7" xfId="0" applyFont="1" applyFill="1" applyBorder="1" applyAlignment="1" applyProtection="1">
      <alignment horizontal="center"/>
    </xf>
    <xf numFmtId="0" fontId="19" fillId="22" borderId="8" xfId="0" applyFont="1" applyFill="1" applyBorder="1" applyAlignment="1" applyProtection="1">
      <alignment horizontal="center"/>
    </xf>
    <xf numFmtId="0" fontId="16" fillId="22" borderId="0" xfId="0" applyFont="1" applyFill="1" applyBorder="1" applyProtection="1"/>
    <xf numFmtId="165" fontId="16" fillId="22" borderId="0" xfId="33" applyNumberFormat="1" applyFont="1" applyFill="1" applyBorder="1" applyProtection="1"/>
    <xf numFmtId="165" fontId="16" fillId="22" borderId="3" xfId="33" applyNumberFormat="1" applyFont="1" applyFill="1" applyBorder="1" applyProtection="1"/>
    <xf numFmtId="165" fontId="16" fillId="22" borderId="4" xfId="33" applyNumberFormat="1" applyFont="1" applyFill="1" applyBorder="1" applyProtection="1"/>
    <xf numFmtId="165" fontId="16" fillId="22" borderId="10" xfId="33" applyNumberFormat="1" applyFont="1" applyFill="1" applyBorder="1" applyProtection="1"/>
    <xf numFmtId="165" fontId="16" fillId="22" borderId="11" xfId="33" applyNumberFormat="1" applyFont="1" applyFill="1" applyBorder="1" applyProtection="1"/>
    <xf numFmtId="0" fontId="33" fillId="22" borderId="16" xfId="0" applyFont="1" applyFill="1" applyBorder="1" applyAlignment="1" applyProtection="1">
      <alignment horizontal="left"/>
    </xf>
    <xf numFmtId="0" fontId="33" fillId="22" borderId="7" xfId="0" applyFont="1" applyFill="1" applyBorder="1" applyAlignment="1" applyProtection="1">
      <alignment horizontal="left"/>
    </xf>
    <xf numFmtId="0" fontId="10" fillId="16" borderId="26" xfId="0" applyFont="1" applyFill="1" applyBorder="1" applyAlignment="1" applyProtection="1">
      <alignment horizontal="center" vertical="center" wrapText="1"/>
    </xf>
    <xf numFmtId="0" fontId="10" fillId="16" borderId="26" xfId="0" applyFont="1" applyFill="1" applyBorder="1" applyAlignment="1" applyProtection="1">
      <alignment horizontal="center" vertical="center"/>
    </xf>
    <xf numFmtId="0" fontId="10" fillId="16" borderId="27" xfId="0" applyFont="1" applyFill="1" applyBorder="1" applyAlignment="1" applyProtection="1">
      <alignment horizontal="center" vertical="center"/>
    </xf>
    <xf numFmtId="0" fontId="19" fillId="16" borderId="31" xfId="0" applyFont="1" applyFill="1" applyBorder="1" applyAlignment="1" applyProtection="1">
      <alignment horizontal="center"/>
    </xf>
    <xf numFmtId="0" fontId="19" fillId="16" borderId="32" xfId="0" applyFont="1" applyFill="1" applyBorder="1" applyAlignment="1" applyProtection="1">
      <alignment horizontal="center"/>
    </xf>
    <xf numFmtId="0" fontId="10" fillId="16" borderId="25" xfId="0" applyFont="1" applyFill="1" applyBorder="1" applyAlignment="1" applyProtection="1">
      <alignment horizontal="center" vertical="center"/>
    </xf>
    <xf numFmtId="0" fontId="19" fillId="16" borderId="30" xfId="0" applyFont="1" applyFill="1" applyBorder="1" applyAlignment="1" applyProtection="1">
      <alignment horizontal="center" wrapText="1"/>
    </xf>
    <xf numFmtId="0" fontId="19" fillId="16" borderId="31" xfId="0" applyFont="1" applyFill="1" applyBorder="1" applyAlignment="1" applyProtection="1">
      <alignment horizontal="center" wrapText="1"/>
    </xf>
    <xf numFmtId="0" fontId="27" fillId="22" borderId="14" xfId="0" applyFont="1" applyFill="1" applyBorder="1" applyAlignment="1" applyProtection="1">
      <alignment horizontal="right"/>
    </xf>
    <xf numFmtId="0" fontId="27" fillId="22" borderId="15" xfId="0" applyFont="1" applyFill="1" applyBorder="1" applyAlignment="1" applyProtection="1">
      <alignment horizontal="right"/>
    </xf>
    <xf numFmtId="0" fontId="17" fillId="17" borderId="6" xfId="0" applyFont="1" applyFill="1" applyBorder="1" applyAlignment="1" applyProtection="1">
      <alignment horizontal="left" vertical="center"/>
    </xf>
    <xf numFmtId="0" fontId="17" fillId="17" borderId="3" xfId="0" applyFont="1" applyFill="1" applyBorder="1" applyAlignment="1" applyProtection="1">
      <alignment horizontal="left" vertical="center"/>
    </xf>
    <xf numFmtId="0" fontId="17" fillId="17" borderId="13" xfId="0" applyFont="1" applyFill="1" applyBorder="1" applyAlignment="1" applyProtection="1">
      <alignment vertical="center"/>
    </xf>
    <xf numFmtId="0" fontId="17" fillId="17" borderId="10" xfId="0" applyFont="1" applyFill="1" applyBorder="1" applyAlignment="1" applyProtection="1">
      <alignment vertical="center"/>
    </xf>
    <xf numFmtId="0" fontId="17" fillId="18" borderId="6" xfId="0" applyFont="1" applyFill="1" applyBorder="1" applyAlignment="1" applyProtection="1">
      <alignment horizontal="left" vertical="center"/>
    </xf>
    <xf numFmtId="0" fontId="17" fillId="18" borderId="3" xfId="0" applyFont="1" applyFill="1" applyBorder="1" applyAlignment="1" applyProtection="1">
      <alignment horizontal="left" vertical="center"/>
    </xf>
    <xf numFmtId="0" fontId="16" fillId="22" borderId="3" xfId="0" applyFont="1" applyFill="1" applyBorder="1" applyAlignment="1" applyProtection="1">
      <alignment horizontal="left" vertical="center"/>
    </xf>
    <xf numFmtId="0" fontId="16" fillId="22" borderId="4" xfId="0" applyFont="1" applyFill="1" applyBorder="1" applyAlignment="1" applyProtection="1">
      <alignment horizontal="left" vertical="center"/>
    </xf>
    <xf numFmtId="0" fontId="17" fillId="20" borderId="6" xfId="0" applyFont="1" applyFill="1" applyBorder="1" applyAlignment="1" applyProtection="1">
      <alignment horizontal="left" vertical="center"/>
    </xf>
    <xf numFmtId="0" fontId="17" fillId="15" borderId="6" xfId="0" applyFont="1" applyFill="1" applyBorder="1" applyAlignment="1" applyProtection="1">
      <alignment horizontal="left" vertical="center"/>
    </xf>
    <xf numFmtId="0" fontId="17" fillId="15" borderId="3" xfId="0" applyFont="1" applyFill="1" applyBorder="1" applyAlignment="1" applyProtection="1">
      <alignment horizontal="left" vertical="center"/>
    </xf>
    <xf numFmtId="0" fontId="8" fillId="17" borderId="22" xfId="0" applyFont="1" applyFill="1" applyBorder="1" applyAlignment="1" applyProtection="1">
      <alignment horizontal="center"/>
    </xf>
    <xf numFmtId="0" fontId="8" fillId="17" borderId="23" xfId="0" applyFont="1" applyFill="1" applyBorder="1" applyAlignment="1" applyProtection="1">
      <alignment horizontal="center"/>
    </xf>
    <xf numFmtId="0" fontId="8" fillId="17" borderId="24" xfId="0" applyFont="1" applyFill="1" applyBorder="1" applyAlignment="1" applyProtection="1">
      <alignment horizontal="center"/>
    </xf>
    <xf numFmtId="0" fontId="21" fillId="22" borderId="4" xfId="0" applyFont="1" applyFill="1" applyBorder="1" applyAlignment="1" applyProtection="1">
      <alignment horizontal="left"/>
    </xf>
    <xf numFmtId="0" fontId="21" fillId="22" borderId="5" xfId="0" applyFont="1" applyFill="1" applyBorder="1" applyAlignment="1" applyProtection="1">
      <alignment horizontal="left"/>
    </xf>
    <xf numFmtId="0" fontId="21" fillId="22" borderId="11" xfId="0" applyFont="1" applyFill="1" applyBorder="1" applyAlignment="1" applyProtection="1">
      <alignment horizontal="left"/>
    </xf>
    <xf numFmtId="0" fontId="21" fillId="22" borderId="12" xfId="0" applyFont="1" applyFill="1" applyBorder="1" applyAlignment="1" applyProtection="1">
      <alignment horizontal="left"/>
    </xf>
    <xf numFmtId="0" fontId="26" fillId="22" borderId="8" xfId="0" applyFont="1" applyFill="1" applyBorder="1" applyAlignment="1" applyProtection="1">
      <alignment horizontal="left"/>
    </xf>
    <xf numFmtId="0" fontId="26" fillId="22" borderId="9" xfId="0" applyFont="1" applyFill="1" applyBorder="1" applyAlignment="1" applyProtection="1">
      <alignment horizontal="left"/>
    </xf>
    <xf numFmtId="0" fontId="17" fillId="24" borderId="0" xfId="0" applyFont="1" applyFill="1" applyBorder="1" applyAlignment="1" applyProtection="1">
      <alignment horizontal="left" vertical="center"/>
    </xf>
    <xf numFmtId="0" fontId="29" fillId="16" borderId="0" xfId="0" applyFont="1" applyFill="1" applyAlignment="1" applyProtection="1">
      <alignment horizontal="left" vertical="top" wrapText="1"/>
    </xf>
    <xf numFmtId="0" fontId="16" fillId="21" borderId="16" xfId="0" applyFont="1" applyFill="1" applyBorder="1" applyAlignment="1" applyProtection="1">
      <alignment horizontal="left"/>
    </xf>
    <xf numFmtId="0" fontId="8" fillId="17" borderId="19" xfId="30" applyFont="1" applyFill="1" applyBorder="1" applyAlignment="1">
      <alignment horizontal="center" vertical="center"/>
    </xf>
    <xf numFmtId="0" fontId="8" fillId="17" borderId="20" xfId="30" applyFont="1" applyFill="1" applyBorder="1" applyAlignment="1">
      <alignment horizontal="center" vertical="center"/>
    </xf>
    <xf numFmtId="0" fontId="8" fillId="17" borderId="21" xfId="30" applyFont="1" applyFill="1" applyBorder="1" applyAlignment="1">
      <alignment horizontal="center" vertical="center"/>
    </xf>
    <xf numFmtId="0" fontId="8" fillId="17" borderId="19" xfId="32" applyFont="1" applyFill="1" applyBorder="1" applyAlignment="1">
      <alignment horizontal="center" vertical="center"/>
    </xf>
    <xf numFmtId="0" fontId="8" fillId="17" borderId="20" xfId="32" applyFont="1" applyFill="1" applyBorder="1" applyAlignment="1">
      <alignment horizontal="center" vertical="center"/>
    </xf>
    <xf numFmtId="0" fontId="8" fillId="17" borderId="21" xfId="32" applyFont="1" applyFill="1" applyBorder="1" applyAlignment="1">
      <alignment horizontal="center" vertical="center"/>
    </xf>
  </cellXfs>
  <cellStyles count="57">
    <cellStyle name="20 % - Accent1 2" xfId="4"/>
    <cellStyle name="20 % - Accent1 2 2" xfId="37"/>
    <cellStyle name="20 % - Accent2 2" xfId="5"/>
    <cellStyle name="20 % - Accent2 2 2" xfId="38"/>
    <cellStyle name="20 % - Accent3 2" xfId="6"/>
    <cellStyle name="20 % - Accent3 2 2" xfId="39"/>
    <cellStyle name="20 % - Accent4 2" xfId="7"/>
    <cellStyle name="20 % - Accent4 2 2" xfId="40"/>
    <cellStyle name="20 % - Accent5 2" xfId="8"/>
    <cellStyle name="20 % - Accent5 2 2" xfId="41"/>
    <cellStyle name="20 % - Accent6 2" xfId="9"/>
    <cellStyle name="20 % - Accent6 2 2" xfId="42"/>
    <cellStyle name="40 % - Accent1 2" xfId="10"/>
    <cellStyle name="40 % - Accent1 2 2" xfId="43"/>
    <cellStyle name="40 % - Accent2 2" xfId="11"/>
    <cellStyle name="40 % - Accent2 2 2" xfId="44"/>
    <cellStyle name="40 % - Accent3 2" xfId="12"/>
    <cellStyle name="40 % - Accent3 2 2" xfId="45"/>
    <cellStyle name="40 % - Accent4 2" xfId="13"/>
    <cellStyle name="40 % - Accent4 2 2" xfId="46"/>
    <cellStyle name="40 % - Accent5 2" xfId="14"/>
    <cellStyle name="40 % - Accent5 2 2" xfId="47"/>
    <cellStyle name="40 % - Accent6 2" xfId="15"/>
    <cellStyle name="40 % - Accent6 2 2" xfId="48"/>
    <cellStyle name="Commentaire 2" xfId="16"/>
    <cellStyle name="Commentaire 2 2" xfId="49"/>
    <cellStyle name="Euro" xfId="17"/>
    <cellStyle name="Milliers" xfId="33" builtinId="3"/>
    <cellStyle name="Milliers 2" xfId="3"/>
    <cellStyle name="Milliers 2 2" xfId="18"/>
    <cellStyle name="Milliers 2 3" xfId="36"/>
    <cellStyle name="Milliers 2 4" xfId="56"/>
    <cellStyle name="Milliers 3" xfId="19"/>
    <cellStyle name="Milliers 4" xfId="20"/>
    <cellStyle name="Milliers 4 2" xfId="21"/>
    <cellStyle name="Milliers 4 2 2" xfId="22"/>
    <cellStyle name="Milliers 4 3" xfId="50"/>
    <cellStyle name="Milliers 5" xfId="23"/>
    <cellStyle name="Milliers 5 2" xfId="51"/>
    <cellStyle name="Milliers 6" xfId="31"/>
    <cellStyle name="Milliers 7" xfId="35"/>
    <cellStyle name="Monétaire 2" xfId="24"/>
    <cellStyle name="Normal" xfId="0" builtinId="0"/>
    <cellStyle name="Normal 12" xfId="55"/>
    <cellStyle name="Normal 2" xfId="2"/>
    <cellStyle name="Normal 2 2" xfId="25"/>
    <cellStyle name="Normal 3" xfId="26"/>
    <cellStyle name="Normal 3 2" xfId="27"/>
    <cellStyle name="Normal 3 2 2" xfId="52"/>
    <cellStyle name="Normal 4" xfId="28"/>
    <cellStyle name="Normal 4 2" xfId="53"/>
    <cellStyle name="Normal 5" xfId="30"/>
    <cellStyle name="Normal 6" xfId="32"/>
    <cellStyle name="Normal 7" xfId="34"/>
    <cellStyle name="Pourcentage 2" xfId="29"/>
    <cellStyle name="Pourcentage 2 2" xfId="54"/>
    <cellStyle name="TableStyleLight1" xfId="1"/>
  </cellStyles>
  <dxfs count="0"/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180"/>
  <sheetViews>
    <sheetView workbookViewId="0">
      <selection activeCell="F76" sqref="F76:G95"/>
    </sheetView>
  </sheetViews>
  <sheetFormatPr baseColWidth="10" defaultRowHeight="15" x14ac:dyDescent="0.25"/>
  <cols>
    <col min="1" max="1" width="27.28515625" style="2" bestFit="1" customWidth="1"/>
    <col min="2" max="2" width="46.42578125" style="2" bestFit="1" customWidth="1"/>
    <col min="3" max="3" width="18" style="2" bestFit="1" customWidth="1"/>
    <col min="4" max="4" width="1.7109375" style="2" customWidth="1"/>
    <col min="5" max="5" width="24.5703125" style="2" bestFit="1" customWidth="1"/>
    <col min="6" max="6" width="36.42578125" style="2" bestFit="1" customWidth="1"/>
    <col min="7" max="7" width="18" style="2" bestFit="1" customWidth="1"/>
    <col min="8" max="8" width="1.7109375" style="2" customWidth="1"/>
    <col min="9" max="9" width="29.42578125" style="2" bestFit="1" customWidth="1"/>
    <col min="10" max="10" width="38.85546875" style="2" bestFit="1" customWidth="1"/>
    <col min="11" max="11" width="18" style="2" bestFit="1" customWidth="1"/>
    <col min="12" max="12" width="1.7109375" style="2" customWidth="1"/>
    <col min="13" max="13" width="12.85546875" style="2" bestFit="1" customWidth="1"/>
    <col min="14" max="14" width="38.140625" style="2" bestFit="1" customWidth="1"/>
    <col min="15" max="15" width="18" style="2" bestFit="1" customWidth="1"/>
    <col min="16" max="16" width="1.7109375" style="2" customWidth="1"/>
    <col min="17" max="17" width="11.5703125" style="2" bestFit="1" customWidth="1"/>
    <col min="18" max="18" width="30.7109375" style="2" bestFit="1" customWidth="1"/>
    <col min="19" max="19" width="18" style="2" bestFit="1" customWidth="1"/>
    <col min="20" max="20" width="1.7109375" style="2" customWidth="1"/>
    <col min="21" max="21" width="20.28515625" style="2" bestFit="1" customWidth="1"/>
    <col min="22" max="22" width="45.85546875" style="2" bestFit="1" customWidth="1"/>
    <col min="23" max="23" width="18" style="2" bestFit="1" customWidth="1"/>
    <col min="24" max="16384" width="11.42578125" style="2"/>
  </cols>
  <sheetData>
    <row r="1" spans="1:23" s="66" customFormat="1" x14ac:dyDescent="0.25">
      <c r="A1" s="67" t="s">
        <v>134</v>
      </c>
      <c r="B1" s="68" t="s">
        <v>135</v>
      </c>
      <c r="C1" s="69" t="s">
        <v>136</v>
      </c>
      <c r="E1" s="67" t="s">
        <v>134</v>
      </c>
      <c r="F1" s="68" t="s">
        <v>135</v>
      </c>
      <c r="G1" s="69" t="s">
        <v>136</v>
      </c>
      <c r="I1" s="67" t="s">
        <v>134</v>
      </c>
      <c r="J1" s="68" t="s">
        <v>135</v>
      </c>
      <c r="K1" s="69" t="s">
        <v>136</v>
      </c>
      <c r="M1" s="67" t="s">
        <v>134</v>
      </c>
      <c r="N1" s="68" t="s">
        <v>135</v>
      </c>
      <c r="O1" s="69" t="s">
        <v>136</v>
      </c>
      <c r="Q1" s="67" t="s">
        <v>134</v>
      </c>
      <c r="R1" s="68" t="s">
        <v>135</v>
      </c>
      <c r="S1" s="69" t="s">
        <v>136</v>
      </c>
      <c r="T1" s="2"/>
      <c r="U1" s="67" t="s">
        <v>134</v>
      </c>
      <c r="V1" s="68" t="s">
        <v>135</v>
      </c>
      <c r="W1" s="69" t="s">
        <v>136</v>
      </c>
    </row>
    <row r="2" spans="1:23" ht="15.75" thickBot="1" x14ac:dyDescent="0.3">
      <c r="A2" s="60" t="s">
        <v>177</v>
      </c>
      <c r="B2" s="61" t="s">
        <v>178</v>
      </c>
      <c r="C2" s="62" t="s">
        <v>179</v>
      </c>
      <c r="E2" s="60" t="s">
        <v>177</v>
      </c>
      <c r="F2" s="61" t="s">
        <v>178</v>
      </c>
      <c r="G2" s="62" t="s">
        <v>179</v>
      </c>
      <c r="I2" s="60" t="s">
        <v>182</v>
      </c>
      <c r="J2" s="61" t="s">
        <v>183</v>
      </c>
      <c r="K2" s="62" t="s">
        <v>184</v>
      </c>
      <c r="M2" s="60" t="s">
        <v>185</v>
      </c>
      <c r="N2" s="61" t="s">
        <v>186</v>
      </c>
      <c r="O2" s="62" t="s">
        <v>187</v>
      </c>
      <c r="Q2" s="63" t="s">
        <v>188</v>
      </c>
      <c r="R2" s="64" t="s">
        <v>189</v>
      </c>
      <c r="S2" s="65" t="s">
        <v>190</v>
      </c>
      <c r="U2" s="60" t="s">
        <v>191</v>
      </c>
      <c r="V2" s="61" t="s">
        <v>192</v>
      </c>
      <c r="W2" s="62" t="s">
        <v>193</v>
      </c>
    </row>
    <row r="3" spans="1:23" x14ac:dyDescent="0.25">
      <c r="A3" s="60" t="s">
        <v>177</v>
      </c>
      <c r="B3" s="61" t="s">
        <v>194</v>
      </c>
      <c r="C3" s="62" t="s">
        <v>195</v>
      </c>
      <c r="E3" s="60" t="s">
        <v>177</v>
      </c>
      <c r="F3" s="61" t="s">
        <v>194</v>
      </c>
      <c r="G3" s="62" t="s">
        <v>195</v>
      </c>
      <c r="I3" s="60" t="s">
        <v>182</v>
      </c>
      <c r="J3" s="61" t="s">
        <v>198</v>
      </c>
      <c r="K3" s="62" t="s">
        <v>199</v>
      </c>
      <c r="M3" s="60" t="s">
        <v>185</v>
      </c>
      <c r="N3" s="61" t="s">
        <v>200</v>
      </c>
      <c r="O3" s="62" t="s">
        <v>201</v>
      </c>
      <c r="U3" s="60" t="s">
        <v>191</v>
      </c>
      <c r="V3" s="61" t="s">
        <v>202</v>
      </c>
      <c r="W3" s="62" t="s">
        <v>203</v>
      </c>
    </row>
    <row r="4" spans="1:23" x14ac:dyDescent="0.25">
      <c r="A4" s="60" t="s">
        <v>177</v>
      </c>
      <c r="B4" s="61" t="s">
        <v>204</v>
      </c>
      <c r="C4" s="62" t="s">
        <v>205</v>
      </c>
      <c r="E4" s="60" t="s">
        <v>177</v>
      </c>
      <c r="F4" s="61" t="s">
        <v>204</v>
      </c>
      <c r="G4" s="62" t="s">
        <v>205</v>
      </c>
      <c r="I4" s="60" t="s">
        <v>182</v>
      </c>
      <c r="J4" s="61" t="s">
        <v>208</v>
      </c>
      <c r="K4" s="62" t="s">
        <v>209</v>
      </c>
      <c r="M4" s="60" t="s">
        <v>185</v>
      </c>
      <c r="N4" s="61" t="s">
        <v>210</v>
      </c>
      <c r="O4" s="62" t="s">
        <v>211</v>
      </c>
      <c r="U4" s="60" t="s">
        <v>191</v>
      </c>
      <c r="V4" s="61" t="s">
        <v>212</v>
      </c>
      <c r="W4" s="62" t="s">
        <v>213</v>
      </c>
    </row>
    <row r="5" spans="1:23" x14ac:dyDescent="0.25">
      <c r="A5" s="60" t="s">
        <v>177</v>
      </c>
      <c r="B5" s="61" t="s">
        <v>214</v>
      </c>
      <c r="C5" s="62" t="s">
        <v>215</v>
      </c>
      <c r="E5" s="60" t="s">
        <v>177</v>
      </c>
      <c r="F5" s="61" t="s">
        <v>214</v>
      </c>
      <c r="G5" s="62" t="s">
        <v>215</v>
      </c>
      <c r="I5" s="60" t="s">
        <v>182</v>
      </c>
      <c r="J5" s="61" t="s">
        <v>228</v>
      </c>
      <c r="K5" s="62" t="s">
        <v>229</v>
      </c>
      <c r="M5" s="60" t="s">
        <v>185</v>
      </c>
      <c r="N5" s="61" t="s">
        <v>220</v>
      </c>
      <c r="O5" s="62" t="s">
        <v>221</v>
      </c>
      <c r="U5" s="60" t="s">
        <v>191</v>
      </c>
      <c r="V5" s="61" t="s">
        <v>222</v>
      </c>
      <c r="W5" s="62" t="s">
        <v>223</v>
      </c>
    </row>
    <row r="6" spans="1:23" ht="15.75" thickBot="1" x14ac:dyDescent="0.3">
      <c r="A6" s="60" t="s">
        <v>177</v>
      </c>
      <c r="B6" s="61" t="s">
        <v>224</v>
      </c>
      <c r="C6" s="62" t="s">
        <v>225</v>
      </c>
      <c r="E6" s="60" t="s">
        <v>177</v>
      </c>
      <c r="F6" s="61" t="s">
        <v>224</v>
      </c>
      <c r="G6" s="62" t="s">
        <v>225</v>
      </c>
      <c r="I6" s="63" t="s">
        <v>182</v>
      </c>
      <c r="J6" s="64" t="s">
        <v>218</v>
      </c>
      <c r="K6" s="65" t="s">
        <v>219</v>
      </c>
      <c r="M6" s="60" t="s">
        <v>185</v>
      </c>
      <c r="N6" s="61" t="s">
        <v>230</v>
      </c>
      <c r="O6" s="62" t="s">
        <v>231</v>
      </c>
      <c r="U6" s="60" t="s">
        <v>191</v>
      </c>
      <c r="V6" s="61" t="s">
        <v>232</v>
      </c>
      <c r="W6" s="62" t="s">
        <v>233</v>
      </c>
    </row>
    <row r="7" spans="1:23" x14ac:dyDescent="0.25">
      <c r="A7" s="60" t="s">
        <v>177</v>
      </c>
      <c r="B7" s="61" t="s">
        <v>234</v>
      </c>
      <c r="C7" s="62" t="s">
        <v>235</v>
      </c>
      <c r="E7" s="60" t="s">
        <v>177</v>
      </c>
      <c r="F7" s="61" t="s">
        <v>234</v>
      </c>
      <c r="G7" s="62" t="s">
        <v>235</v>
      </c>
      <c r="M7" s="60" t="s">
        <v>185</v>
      </c>
      <c r="N7" s="61" t="s">
        <v>238</v>
      </c>
      <c r="O7" s="62" t="s">
        <v>239</v>
      </c>
      <c r="U7" s="60" t="s">
        <v>191</v>
      </c>
      <c r="V7" s="61" t="s">
        <v>240</v>
      </c>
      <c r="W7" s="62" t="s">
        <v>241</v>
      </c>
    </row>
    <row r="8" spans="1:23" x14ac:dyDescent="0.25">
      <c r="A8" s="60" t="s">
        <v>177</v>
      </c>
      <c r="B8" s="61" t="s">
        <v>206</v>
      </c>
      <c r="C8" s="62" t="s">
        <v>207</v>
      </c>
      <c r="E8" s="60" t="s">
        <v>177</v>
      </c>
      <c r="F8" s="61" t="s">
        <v>206</v>
      </c>
      <c r="G8" s="62" t="s">
        <v>207</v>
      </c>
      <c r="M8" s="60" t="s">
        <v>185</v>
      </c>
      <c r="N8" s="61" t="s">
        <v>242</v>
      </c>
      <c r="O8" s="62" t="s">
        <v>243</v>
      </c>
      <c r="U8" s="60" t="s">
        <v>191</v>
      </c>
      <c r="V8" s="61" t="s">
        <v>244</v>
      </c>
      <c r="W8" s="62" t="s">
        <v>245</v>
      </c>
    </row>
    <row r="9" spans="1:23" ht="15.75" thickBot="1" x14ac:dyDescent="0.3">
      <c r="A9" s="60" t="s">
        <v>177</v>
      </c>
      <c r="B9" s="61" t="s">
        <v>246</v>
      </c>
      <c r="C9" s="62" t="s">
        <v>247</v>
      </c>
      <c r="E9" s="60" t="s">
        <v>177</v>
      </c>
      <c r="F9" s="61" t="s">
        <v>246</v>
      </c>
      <c r="G9" s="62" t="s">
        <v>247</v>
      </c>
      <c r="M9" s="60" t="s">
        <v>185</v>
      </c>
      <c r="N9" s="61" t="s">
        <v>248</v>
      </c>
      <c r="O9" s="62" t="s">
        <v>249</v>
      </c>
      <c r="U9" s="63" t="s">
        <v>191</v>
      </c>
      <c r="V9" s="64" t="s">
        <v>250</v>
      </c>
      <c r="W9" s="65" t="s">
        <v>251</v>
      </c>
    </row>
    <row r="10" spans="1:23" ht="15.75" thickBot="1" x14ac:dyDescent="0.3">
      <c r="A10" s="60" t="s">
        <v>177</v>
      </c>
      <c r="B10" s="61" t="s">
        <v>180</v>
      </c>
      <c r="C10" s="62" t="s">
        <v>181</v>
      </c>
      <c r="E10" s="60" t="s">
        <v>177</v>
      </c>
      <c r="F10" s="61" t="s">
        <v>180</v>
      </c>
      <c r="G10" s="62" t="s">
        <v>181</v>
      </c>
      <c r="M10" s="63" t="s">
        <v>185</v>
      </c>
      <c r="N10" s="64" t="s">
        <v>252</v>
      </c>
      <c r="O10" s="65" t="s">
        <v>253</v>
      </c>
    </row>
    <row r="11" spans="1:23" x14ac:dyDescent="0.25">
      <c r="A11" s="60" t="s">
        <v>177</v>
      </c>
      <c r="B11" s="61" t="s">
        <v>254</v>
      </c>
      <c r="C11" s="62" t="s">
        <v>255</v>
      </c>
      <c r="E11" s="60" t="s">
        <v>177</v>
      </c>
      <c r="F11" s="61" t="s">
        <v>254</v>
      </c>
      <c r="G11" s="62" t="s">
        <v>255</v>
      </c>
    </row>
    <row r="12" spans="1:23" x14ac:dyDescent="0.25">
      <c r="A12" s="60" t="s">
        <v>177</v>
      </c>
      <c r="B12" s="61" t="s">
        <v>216</v>
      </c>
      <c r="C12" s="62" t="s">
        <v>217</v>
      </c>
      <c r="E12" s="60" t="s">
        <v>177</v>
      </c>
      <c r="F12" s="61" t="s">
        <v>216</v>
      </c>
      <c r="G12" s="62" t="s">
        <v>217</v>
      </c>
    </row>
    <row r="13" spans="1:23" x14ac:dyDescent="0.25">
      <c r="A13" s="60" t="s">
        <v>177</v>
      </c>
      <c r="B13" s="61" t="s">
        <v>226</v>
      </c>
      <c r="C13" s="62" t="s">
        <v>227</v>
      </c>
      <c r="E13" s="60" t="s">
        <v>177</v>
      </c>
      <c r="F13" s="61" t="s">
        <v>226</v>
      </c>
      <c r="G13" s="62" t="s">
        <v>227</v>
      </c>
    </row>
    <row r="14" spans="1:23" x14ac:dyDescent="0.25">
      <c r="A14" s="60" t="s">
        <v>177</v>
      </c>
      <c r="B14" s="61" t="s">
        <v>196</v>
      </c>
      <c r="C14" s="62" t="s">
        <v>197</v>
      </c>
      <c r="E14" s="60" t="s">
        <v>177</v>
      </c>
      <c r="F14" s="61" t="s">
        <v>196</v>
      </c>
      <c r="G14" s="62" t="s">
        <v>197</v>
      </c>
    </row>
    <row r="15" spans="1:23" x14ac:dyDescent="0.25">
      <c r="A15" s="60" t="s">
        <v>177</v>
      </c>
      <c r="B15" s="61" t="s">
        <v>236</v>
      </c>
      <c r="C15" s="62" t="s">
        <v>237</v>
      </c>
      <c r="E15" s="60" t="s">
        <v>177</v>
      </c>
      <c r="F15" s="61" t="s">
        <v>236</v>
      </c>
      <c r="G15" s="62" t="s">
        <v>237</v>
      </c>
    </row>
    <row r="16" spans="1:23" x14ac:dyDescent="0.25">
      <c r="A16" s="60" t="s">
        <v>177</v>
      </c>
      <c r="B16" s="61" t="s">
        <v>256</v>
      </c>
      <c r="C16" s="62" t="s">
        <v>257</v>
      </c>
      <c r="E16" s="60" t="s">
        <v>177</v>
      </c>
      <c r="F16" s="61" t="s">
        <v>256</v>
      </c>
      <c r="G16" s="62" t="s">
        <v>257</v>
      </c>
    </row>
    <row r="17" spans="1:23" x14ac:dyDescent="0.25">
      <c r="A17" s="60" t="s">
        <v>177</v>
      </c>
      <c r="B17" s="61" t="s">
        <v>258</v>
      </c>
      <c r="C17" s="62" t="s">
        <v>259</v>
      </c>
      <c r="E17" s="60" t="s">
        <v>177</v>
      </c>
      <c r="F17" s="61" t="s">
        <v>258</v>
      </c>
      <c r="G17" s="62" t="s">
        <v>259</v>
      </c>
    </row>
    <row r="18" spans="1:23" x14ac:dyDescent="0.25">
      <c r="A18" s="60" t="s">
        <v>177</v>
      </c>
      <c r="B18" s="61" t="s">
        <v>260</v>
      </c>
      <c r="C18" s="62" t="s">
        <v>261</v>
      </c>
      <c r="E18" s="60" t="s">
        <v>177</v>
      </c>
      <c r="F18" s="61" t="s">
        <v>260</v>
      </c>
      <c r="G18" s="62" t="s">
        <v>261</v>
      </c>
    </row>
    <row r="19" spans="1:23" ht="15.75" thickBot="1" x14ac:dyDescent="0.3">
      <c r="A19" s="60" t="s">
        <v>177</v>
      </c>
      <c r="B19" s="61" t="s">
        <v>262</v>
      </c>
      <c r="C19" s="62" t="s">
        <v>263</v>
      </c>
      <c r="E19" s="63" t="s">
        <v>177</v>
      </c>
      <c r="F19" s="64" t="s">
        <v>262</v>
      </c>
      <c r="G19" s="65" t="s">
        <v>263</v>
      </c>
    </row>
    <row r="20" spans="1:23" x14ac:dyDescent="0.25">
      <c r="A20" s="60" t="s">
        <v>182</v>
      </c>
      <c r="B20" s="61" t="s">
        <v>183</v>
      </c>
      <c r="C20" s="62" t="s">
        <v>184</v>
      </c>
    </row>
    <row r="21" spans="1:23" ht="15.75" thickBot="1" x14ac:dyDescent="0.3">
      <c r="A21" s="60" t="s">
        <v>182</v>
      </c>
      <c r="B21" s="61" t="s">
        <v>198</v>
      </c>
      <c r="C21" s="62" t="s">
        <v>199</v>
      </c>
    </row>
    <row r="22" spans="1:23" x14ac:dyDescent="0.25">
      <c r="A22" s="60" t="s">
        <v>182</v>
      </c>
      <c r="B22" s="61" t="s">
        <v>208</v>
      </c>
      <c r="C22" s="62" t="s">
        <v>209</v>
      </c>
      <c r="E22" s="67" t="s">
        <v>134</v>
      </c>
      <c r="F22" s="68" t="s">
        <v>135</v>
      </c>
      <c r="G22" s="69" t="s">
        <v>136</v>
      </c>
      <c r="I22" s="67" t="s">
        <v>134</v>
      </c>
      <c r="J22" s="68" t="s">
        <v>135</v>
      </c>
      <c r="K22" s="69" t="s">
        <v>136</v>
      </c>
      <c r="M22" s="67" t="s">
        <v>134</v>
      </c>
      <c r="N22" s="68" t="s">
        <v>135</v>
      </c>
      <c r="O22" s="69" t="s">
        <v>136</v>
      </c>
      <c r="Q22" s="67" t="s">
        <v>134</v>
      </c>
      <c r="R22" s="68" t="s">
        <v>135</v>
      </c>
      <c r="S22" s="69" t="s">
        <v>136</v>
      </c>
      <c r="U22" s="67" t="s">
        <v>134</v>
      </c>
      <c r="V22" s="68" t="s">
        <v>135</v>
      </c>
      <c r="W22" s="69" t="s">
        <v>136</v>
      </c>
    </row>
    <row r="23" spans="1:23" ht="15.75" thickBot="1" x14ac:dyDescent="0.3">
      <c r="A23" s="60" t="s">
        <v>182</v>
      </c>
      <c r="B23" s="61" t="s">
        <v>228</v>
      </c>
      <c r="C23" s="62" t="s">
        <v>229</v>
      </c>
      <c r="E23" s="60" t="s">
        <v>264</v>
      </c>
      <c r="F23" s="61" t="s">
        <v>265</v>
      </c>
      <c r="G23" s="62" t="s">
        <v>266</v>
      </c>
      <c r="I23" s="60" t="s">
        <v>267</v>
      </c>
      <c r="J23" s="61" t="s">
        <v>268</v>
      </c>
      <c r="K23" s="62" t="s">
        <v>269</v>
      </c>
      <c r="M23" s="63" t="s">
        <v>270</v>
      </c>
      <c r="N23" s="64" t="s">
        <v>271</v>
      </c>
      <c r="O23" s="65" t="s">
        <v>272</v>
      </c>
      <c r="Q23" s="63" t="s">
        <v>273</v>
      </c>
      <c r="R23" s="64" t="s">
        <v>274</v>
      </c>
      <c r="S23" s="65" t="s">
        <v>275</v>
      </c>
      <c r="U23" s="60" t="s">
        <v>276</v>
      </c>
      <c r="V23" s="61" t="s">
        <v>277</v>
      </c>
      <c r="W23" s="62" t="s">
        <v>278</v>
      </c>
    </row>
    <row r="24" spans="1:23" x14ac:dyDescent="0.25">
      <c r="A24" s="60" t="s">
        <v>182</v>
      </c>
      <c r="B24" s="61" t="s">
        <v>218</v>
      </c>
      <c r="C24" s="62" t="s">
        <v>219</v>
      </c>
      <c r="E24" s="60" t="s">
        <v>264</v>
      </c>
      <c r="F24" s="61" t="s">
        <v>279</v>
      </c>
      <c r="G24" s="62" t="s">
        <v>280</v>
      </c>
      <c r="I24" s="60" t="s">
        <v>267</v>
      </c>
      <c r="J24" s="61" t="s">
        <v>281</v>
      </c>
      <c r="K24" s="62" t="s">
        <v>282</v>
      </c>
      <c r="U24" s="60" t="s">
        <v>276</v>
      </c>
      <c r="V24" s="61" t="s">
        <v>283</v>
      </c>
      <c r="W24" s="62" t="s">
        <v>284</v>
      </c>
    </row>
    <row r="25" spans="1:23" x14ac:dyDescent="0.25">
      <c r="A25" s="60" t="s">
        <v>185</v>
      </c>
      <c r="B25" s="61" t="s">
        <v>186</v>
      </c>
      <c r="C25" s="62" t="s">
        <v>187</v>
      </c>
      <c r="E25" s="60" t="s">
        <v>264</v>
      </c>
      <c r="F25" s="61" t="s">
        <v>344</v>
      </c>
      <c r="G25" s="62" t="s">
        <v>345</v>
      </c>
      <c r="I25" s="60" t="s">
        <v>267</v>
      </c>
      <c r="J25" s="61" t="s">
        <v>287</v>
      </c>
      <c r="K25" s="62" t="s">
        <v>288</v>
      </c>
      <c r="U25" s="60" t="s">
        <v>276</v>
      </c>
      <c r="V25" s="61" t="s">
        <v>289</v>
      </c>
      <c r="W25" s="62" t="s">
        <v>290</v>
      </c>
    </row>
    <row r="26" spans="1:23" x14ac:dyDescent="0.25">
      <c r="A26" s="60" t="s">
        <v>185</v>
      </c>
      <c r="B26" s="61" t="s">
        <v>200</v>
      </c>
      <c r="C26" s="62" t="s">
        <v>201</v>
      </c>
      <c r="E26" s="60" t="s">
        <v>264</v>
      </c>
      <c r="F26" s="61" t="s">
        <v>285</v>
      </c>
      <c r="G26" s="62" t="s">
        <v>286</v>
      </c>
      <c r="I26" s="60" t="s">
        <v>267</v>
      </c>
      <c r="J26" s="61" t="s">
        <v>293</v>
      </c>
      <c r="K26" s="62" t="s">
        <v>294</v>
      </c>
      <c r="U26" s="60" t="s">
        <v>276</v>
      </c>
      <c r="V26" s="61" t="s">
        <v>295</v>
      </c>
      <c r="W26" s="62" t="s">
        <v>296</v>
      </c>
    </row>
    <row r="27" spans="1:23" x14ac:dyDescent="0.25">
      <c r="A27" s="60" t="s">
        <v>185</v>
      </c>
      <c r="B27" s="61" t="s">
        <v>210</v>
      </c>
      <c r="C27" s="62" t="s">
        <v>211</v>
      </c>
      <c r="E27" s="60" t="s">
        <v>264</v>
      </c>
      <c r="F27" s="61" t="s">
        <v>291</v>
      </c>
      <c r="G27" s="62" t="s">
        <v>292</v>
      </c>
      <c r="I27" s="60" t="s">
        <v>267</v>
      </c>
      <c r="J27" s="61" t="s">
        <v>299</v>
      </c>
      <c r="K27" s="62" t="s">
        <v>300</v>
      </c>
      <c r="U27" s="60" t="s">
        <v>276</v>
      </c>
      <c r="V27" s="61" t="s">
        <v>301</v>
      </c>
      <c r="W27" s="62" t="s">
        <v>296</v>
      </c>
    </row>
    <row r="28" spans="1:23" x14ac:dyDescent="0.25">
      <c r="A28" s="60" t="s">
        <v>185</v>
      </c>
      <c r="B28" s="61" t="s">
        <v>220</v>
      </c>
      <c r="C28" s="62" t="s">
        <v>221</v>
      </c>
      <c r="E28" s="60" t="s">
        <v>264</v>
      </c>
      <c r="F28" s="61" t="s">
        <v>297</v>
      </c>
      <c r="G28" s="62" t="s">
        <v>298</v>
      </c>
      <c r="I28" s="60" t="s">
        <v>267</v>
      </c>
      <c r="J28" s="61" t="s">
        <v>304</v>
      </c>
      <c r="K28" s="62" t="s">
        <v>305</v>
      </c>
      <c r="U28" s="60" t="s">
        <v>276</v>
      </c>
      <c r="V28" s="61" t="s">
        <v>306</v>
      </c>
      <c r="W28" s="62" t="s">
        <v>307</v>
      </c>
    </row>
    <row r="29" spans="1:23" ht="15.75" thickBot="1" x14ac:dyDescent="0.3">
      <c r="A29" s="60" t="s">
        <v>185</v>
      </c>
      <c r="B29" s="61" t="s">
        <v>230</v>
      </c>
      <c r="C29" s="62" t="s">
        <v>231</v>
      </c>
      <c r="E29" s="60" t="s">
        <v>264</v>
      </c>
      <c r="F29" s="61" t="s">
        <v>302</v>
      </c>
      <c r="G29" s="62" t="s">
        <v>303</v>
      </c>
      <c r="I29" s="63" t="s">
        <v>267</v>
      </c>
      <c r="J29" s="64" t="s">
        <v>310</v>
      </c>
      <c r="K29" s="65" t="s">
        <v>311</v>
      </c>
      <c r="U29" s="60" t="s">
        <v>276</v>
      </c>
      <c r="V29" s="61" t="s">
        <v>312</v>
      </c>
      <c r="W29" s="62" t="s">
        <v>313</v>
      </c>
    </row>
    <row r="30" spans="1:23" x14ac:dyDescent="0.25">
      <c r="A30" s="60" t="s">
        <v>185</v>
      </c>
      <c r="B30" s="61" t="s">
        <v>238</v>
      </c>
      <c r="C30" s="62" t="s">
        <v>239</v>
      </c>
      <c r="E30" s="60" t="s">
        <v>264</v>
      </c>
      <c r="F30" s="61" t="s">
        <v>308</v>
      </c>
      <c r="G30" s="62" t="s">
        <v>309</v>
      </c>
      <c r="U30" s="60" t="s">
        <v>276</v>
      </c>
      <c r="V30" s="61" t="s">
        <v>316</v>
      </c>
      <c r="W30" s="62" t="s">
        <v>317</v>
      </c>
    </row>
    <row r="31" spans="1:23" x14ac:dyDescent="0.25">
      <c r="A31" s="60" t="s">
        <v>185</v>
      </c>
      <c r="B31" s="61" t="s">
        <v>242</v>
      </c>
      <c r="C31" s="62" t="s">
        <v>243</v>
      </c>
      <c r="E31" s="60" t="s">
        <v>264</v>
      </c>
      <c r="F31" s="61" t="s">
        <v>314</v>
      </c>
      <c r="G31" s="62" t="s">
        <v>315</v>
      </c>
      <c r="U31" s="60" t="s">
        <v>276</v>
      </c>
      <c r="V31" s="61" t="s">
        <v>320</v>
      </c>
      <c r="W31" s="62" t="s">
        <v>321</v>
      </c>
    </row>
    <row r="32" spans="1:23" x14ac:dyDescent="0.25">
      <c r="A32" s="60" t="s">
        <v>185</v>
      </c>
      <c r="B32" s="61" t="s">
        <v>248</v>
      </c>
      <c r="C32" s="62" t="s">
        <v>249</v>
      </c>
      <c r="E32" s="60" t="s">
        <v>264</v>
      </c>
      <c r="F32" s="61" t="s">
        <v>318</v>
      </c>
      <c r="G32" s="62" t="s">
        <v>319</v>
      </c>
      <c r="U32" s="60" t="s">
        <v>276</v>
      </c>
      <c r="V32" s="61" t="s">
        <v>324</v>
      </c>
      <c r="W32" s="62" t="s">
        <v>325</v>
      </c>
    </row>
    <row r="33" spans="1:23" ht="15.75" thickBot="1" x14ac:dyDescent="0.3">
      <c r="A33" s="60" t="s">
        <v>185</v>
      </c>
      <c r="B33" s="61" t="s">
        <v>252</v>
      </c>
      <c r="C33" s="62" t="s">
        <v>253</v>
      </c>
      <c r="E33" s="60" t="s">
        <v>264</v>
      </c>
      <c r="F33" s="61" t="s">
        <v>322</v>
      </c>
      <c r="G33" s="62" t="s">
        <v>323</v>
      </c>
      <c r="U33" s="63" t="s">
        <v>276</v>
      </c>
      <c r="V33" s="64" t="s">
        <v>328</v>
      </c>
      <c r="W33" s="65" t="s">
        <v>329</v>
      </c>
    </row>
    <row r="34" spans="1:23" x14ac:dyDescent="0.25">
      <c r="A34" s="60" t="s">
        <v>188</v>
      </c>
      <c r="B34" s="61" t="s">
        <v>189</v>
      </c>
      <c r="C34" s="62" t="s">
        <v>190</v>
      </c>
      <c r="E34" s="60" t="s">
        <v>264</v>
      </c>
      <c r="F34" s="61" t="s">
        <v>326</v>
      </c>
      <c r="G34" s="62" t="s">
        <v>327</v>
      </c>
    </row>
    <row r="35" spans="1:23" x14ac:dyDescent="0.25">
      <c r="A35" s="60" t="s">
        <v>191</v>
      </c>
      <c r="B35" s="61" t="s">
        <v>192</v>
      </c>
      <c r="C35" s="62" t="s">
        <v>193</v>
      </c>
      <c r="E35" s="60" t="s">
        <v>264</v>
      </c>
      <c r="F35" s="61" t="s">
        <v>330</v>
      </c>
      <c r="G35" s="62" t="s">
        <v>331</v>
      </c>
    </row>
    <row r="36" spans="1:23" x14ac:dyDescent="0.25">
      <c r="A36" s="60" t="s">
        <v>191</v>
      </c>
      <c r="B36" s="61" t="s">
        <v>202</v>
      </c>
      <c r="C36" s="62" t="s">
        <v>203</v>
      </c>
      <c r="E36" s="60" t="s">
        <v>264</v>
      </c>
      <c r="F36" s="61" t="s">
        <v>332</v>
      </c>
      <c r="G36" s="62" t="s">
        <v>333</v>
      </c>
    </row>
    <row r="37" spans="1:23" x14ac:dyDescent="0.25">
      <c r="A37" s="60" t="s">
        <v>191</v>
      </c>
      <c r="B37" s="61" t="s">
        <v>212</v>
      </c>
      <c r="C37" s="62" t="s">
        <v>213</v>
      </c>
      <c r="E37" s="60" t="s">
        <v>264</v>
      </c>
      <c r="F37" s="61" t="s">
        <v>334</v>
      </c>
      <c r="G37" s="62" t="s">
        <v>335</v>
      </c>
    </row>
    <row r="38" spans="1:23" x14ac:dyDescent="0.25">
      <c r="A38" s="60" t="s">
        <v>191</v>
      </c>
      <c r="B38" s="61" t="s">
        <v>222</v>
      </c>
      <c r="C38" s="62" t="s">
        <v>223</v>
      </c>
      <c r="E38" s="60" t="s">
        <v>264</v>
      </c>
      <c r="F38" s="61" t="s">
        <v>336</v>
      </c>
      <c r="G38" s="62" t="s">
        <v>337</v>
      </c>
    </row>
    <row r="39" spans="1:23" x14ac:dyDescent="0.25">
      <c r="A39" s="60" t="s">
        <v>191</v>
      </c>
      <c r="B39" s="61" t="s">
        <v>232</v>
      </c>
      <c r="C39" s="62" t="s">
        <v>233</v>
      </c>
      <c r="E39" s="60" t="s">
        <v>264</v>
      </c>
      <c r="F39" s="61" t="s">
        <v>338</v>
      </c>
      <c r="G39" s="62" t="s">
        <v>339</v>
      </c>
    </row>
    <row r="40" spans="1:23" x14ac:dyDescent="0.25">
      <c r="A40" s="60" t="s">
        <v>191</v>
      </c>
      <c r="B40" s="61" t="s">
        <v>240</v>
      </c>
      <c r="C40" s="62" t="s">
        <v>241</v>
      </c>
      <c r="E40" s="60" t="s">
        <v>264</v>
      </c>
      <c r="F40" s="61" t="s">
        <v>346</v>
      </c>
      <c r="G40" s="62" t="s">
        <v>347</v>
      </c>
    </row>
    <row r="41" spans="1:23" x14ac:dyDescent="0.25">
      <c r="A41" s="60" t="s">
        <v>191</v>
      </c>
      <c r="B41" s="61" t="s">
        <v>244</v>
      </c>
      <c r="C41" s="62" t="s">
        <v>245</v>
      </c>
      <c r="E41" s="60" t="s">
        <v>264</v>
      </c>
      <c r="F41" s="61" t="s">
        <v>340</v>
      </c>
      <c r="G41" s="62" t="s">
        <v>341</v>
      </c>
    </row>
    <row r="42" spans="1:23" ht="15.75" thickBot="1" x14ac:dyDescent="0.3">
      <c r="A42" s="60" t="s">
        <v>191</v>
      </c>
      <c r="B42" s="61" t="s">
        <v>250</v>
      </c>
      <c r="C42" s="62" t="s">
        <v>251</v>
      </c>
      <c r="E42" s="63" t="s">
        <v>264</v>
      </c>
      <c r="F42" s="64" t="s">
        <v>342</v>
      </c>
      <c r="G42" s="65" t="s">
        <v>343</v>
      </c>
    </row>
    <row r="43" spans="1:23" x14ac:dyDescent="0.25">
      <c r="A43" s="60" t="s">
        <v>264</v>
      </c>
      <c r="B43" s="61" t="s">
        <v>265</v>
      </c>
      <c r="C43" s="62" t="s">
        <v>266</v>
      </c>
      <c r="E43" s="70"/>
      <c r="F43" s="70"/>
      <c r="G43" s="70"/>
    </row>
    <row r="44" spans="1:23" ht="15.75" thickBot="1" x14ac:dyDescent="0.3">
      <c r="A44" s="60" t="s">
        <v>264</v>
      </c>
      <c r="B44" s="61" t="s">
        <v>279</v>
      </c>
      <c r="C44" s="62" t="s">
        <v>280</v>
      </c>
    </row>
    <row r="45" spans="1:23" x14ac:dyDescent="0.25">
      <c r="A45" s="60" t="s">
        <v>264</v>
      </c>
      <c r="B45" s="61" t="s">
        <v>285</v>
      </c>
      <c r="C45" s="62" t="s">
        <v>286</v>
      </c>
      <c r="E45" s="67" t="s">
        <v>134</v>
      </c>
      <c r="F45" s="68" t="s">
        <v>135</v>
      </c>
      <c r="G45" s="69" t="s">
        <v>136</v>
      </c>
      <c r="I45" s="67" t="s">
        <v>134</v>
      </c>
      <c r="J45" s="68" t="s">
        <v>135</v>
      </c>
      <c r="K45" s="69" t="s">
        <v>136</v>
      </c>
      <c r="M45" s="67" t="s">
        <v>134</v>
      </c>
      <c r="N45" s="68" t="s">
        <v>135</v>
      </c>
      <c r="O45" s="69" t="s">
        <v>136</v>
      </c>
      <c r="Q45" s="67" t="s">
        <v>134</v>
      </c>
      <c r="R45" s="68" t="s">
        <v>135</v>
      </c>
      <c r="S45" s="69" t="s">
        <v>136</v>
      </c>
      <c r="U45" s="67" t="s">
        <v>134</v>
      </c>
      <c r="V45" s="68" t="s">
        <v>135</v>
      </c>
      <c r="W45" s="69" t="s">
        <v>136</v>
      </c>
    </row>
    <row r="46" spans="1:23" ht="15.75" thickBot="1" x14ac:dyDescent="0.3">
      <c r="A46" s="60" t="s">
        <v>264</v>
      </c>
      <c r="B46" s="61" t="s">
        <v>291</v>
      </c>
      <c r="C46" s="62" t="s">
        <v>292</v>
      </c>
      <c r="E46" s="63" t="s">
        <v>350</v>
      </c>
      <c r="F46" s="64" t="s">
        <v>351</v>
      </c>
      <c r="G46" s="65" t="s">
        <v>352</v>
      </c>
      <c r="I46" s="63" t="s">
        <v>353</v>
      </c>
      <c r="J46" s="64" t="s">
        <v>354</v>
      </c>
      <c r="K46" s="65" t="s">
        <v>355</v>
      </c>
      <c r="M46" s="60" t="s">
        <v>356</v>
      </c>
      <c r="N46" s="61" t="s">
        <v>357</v>
      </c>
      <c r="O46" s="62" t="s">
        <v>358</v>
      </c>
      <c r="Q46" s="60" t="s">
        <v>359</v>
      </c>
      <c r="R46" s="61" t="s">
        <v>360</v>
      </c>
      <c r="S46" s="62" t="s">
        <v>361</v>
      </c>
      <c r="U46" s="60" t="s">
        <v>362</v>
      </c>
      <c r="V46" s="61" t="s">
        <v>363</v>
      </c>
      <c r="W46" s="62" t="s">
        <v>364</v>
      </c>
    </row>
    <row r="47" spans="1:23" x14ac:dyDescent="0.25">
      <c r="A47" s="60" t="s">
        <v>264</v>
      </c>
      <c r="B47" s="61" t="s">
        <v>297</v>
      </c>
      <c r="C47" s="62" t="s">
        <v>298</v>
      </c>
      <c r="M47" s="60" t="s">
        <v>356</v>
      </c>
      <c r="N47" s="61" t="s">
        <v>365</v>
      </c>
      <c r="O47" s="62" t="s">
        <v>366</v>
      </c>
      <c r="Q47" s="60" t="s">
        <v>359</v>
      </c>
      <c r="R47" s="61" t="s">
        <v>367</v>
      </c>
      <c r="S47" s="62" t="s">
        <v>368</v>
      </c>
      <c r="U47" s="60" t="s">
        <v>362</v>
      </c>
      <c r="V47" s="61" t="s">
        <v>369</v>
      </c>
      <c r="W47" s="62" t="s">
        <v>370</v>
      </c>
    </row>
    <row r="48" spans="1:23" x14ac:dyDescent="0.25">
      <c r="A48" s="60" t="s">
        <v>264</v>
      </c>
      <c r="B48" s="61" t="s">
        <v>302</v>
      </c>
      <c r="C48" s="62" t="s">
        <v>303</v>
      </c>
      <c r="M48" s="60" t="s">
        <v>356</v>
      </c>
      <c r="N48" s="61" t="s">
        <v>371</v>
      </c>
      <c r="O48" s="62" t="s">
        <v>372</v>
      </c>
      <c r="Q48" s="60" t="s">
        <v>359</v>
      </c>
      <c r="R48" s="61" t="s">
        <v>373</v>
      </c>
      <c r="S48" s="62" t="s">
        <v>374</v>
      </c>
      <c r="U48" s="60" t="s">
        <v>362</v>
      </c>
      <c r="V48" s="61" t="s">
        <v>375</v>
      </c>
      <c r="W48" s="62" t="s">
        <v>376</v>
      </c>
    </row>
    <row r="49" spans="1:23" x14ac:dyDescent="0.25">
      <c r="A49" s="60" t="s">
        <v>264</v>
      </c>
      <c r="B49" s="61" t="s">
        <v>308</v>
      </c>
      <c r="C49" s="62" t="s">
        <v>309</v>
      </c>
      <c r="M49" s="60" t="s">
        <v>356</v>
      </c>
      <c r="N49" s="61" t="s">
        <v>377</v>
      </c>
      <c r="O49" s="62" t="s">
        <v>378</v>
      </c>
      <c r="Q49" s="60" t="s">
        <v>359</v>
      </c>
      <c r="R49" s="61" t="s">
        <v>379</v>
      </c>
      <c r="S49" s="62" t="s">
        <v>380</v>
      </c>
      <c r="U49" s="60" t="s">
        <v>362</v>
      </c>
      <c r="V49" s="61" t="s">
        <v>381</v>
      </c>
      <c r="W49" s="62" t="s">
        <v>382</v>
      </c>
    </row>
    <row r="50" spans="1:23" ht="15.75" thickBot="1" x14ac:dyDescent="0.3">
      <c r="A50" s="60" t="s">
        <v>264</v>
      </c>
      <c r="B50" s="61" t="s">
        <v>314</v>
      </c>
      <c r="C50" s="62" t="s">
        <v>315</v>
      </c>
      <c r="M50" s="63" t="s">
        <v>356</v>
      </c>
      <c r="N50" s="64" t="s">
        <v>383</v>
      </c>
      <c r="O50" s="65" t="s">
        <v>384</v>
      </c>
      <c r="Q50" s="60" t="s">
        <v>359</v>
      </c>
      <c r="R50" s="61" t="s">
        <v>385</v>
      </c>
      <c r="S50" s="62" t="s">
        <v>386</v>
      </c>
      <c r="U50" s="60" t="s">
        <v>362</v>
      </c>
      <c r="V50" s="61" t="s">
        <v>387</v>
      </c>
      <c r="W50" s="62" t="s">
        <v>388</v>
      </c>
    </row>
    <row r="51" spans="1:23" ht="15.75" thickBot="1" x14ac:dyDescent="0.3">
      <c r="A51" s="60" t="s">
        <v>264</v>
      </c>
      <c r="B51" s="61" t="s">
        <v>318</v>
      </c>
      <c r="C51" s="62" t="s">
        <v>319</v>
      </c>
      <c r="Q51" s="63" t="s">
        <v>359</v>
      </c>
      <c r="R51" s="64" t="s">
        <v>389</v>
      </c>
      <c r="S51" s="65" t="s">
        <v>390</v>
      </c>
      <c r="U51" s="60" t="s">
        <v>362</v>
      </c>
      <c r="V51" s="61" t="s">
        <v>391</v>
      </c>
      <c r="W51" s="62" t="s">
        <v>392</v>
      </c>
    </row>
    <row r="52" spans="1:23" x14ac:dyDescent="0.25">
      <c r="A52" s="60" t="s">
        <v>264</v>
      </c>
      <c r="B52" s="61" t="s">
        <v>322</v>
      </c>
      <c r="C52" s="62" t="s">
        <v>323</v>
      </c>
      <c r="U52" s="60" t="s">
        <v>362</v>
      </c>
      <c r="V52" s="61" t="s">
        <v>393</v>
      </c>
      <c r="W52" s="62" t="s">
        <v>394</v>
      </c>
    </row>
    <row r="53" spans="1:23" x14ac:dyDescent="0.25">
      <c r="A53" s="60" t="s">
        <v>264</v>
      </c>
      <c r="B53" s="61" t="s">
        <v>326</v>
      </c>
      <c r="C53" s="62" t="s">
        <v>327</v>
      </c>
      <c r="U53" s="60" t="s">
        <v>362</v>
      </c>
      <c r="V53" s="61" t="s">
        <v>395</v>
      </c>
      <c r="W53" s="62" t="s">
        <v>396</v>
      </c>
    </row>
    <row r="54" spans="1:23" x14ac:dyDescent="0.25">
      <c r="A54" s="60" t="s">
        <v>264</v>
      </c>
      <c r="B54" s="61" t="s">
        <v>330</v>
      </c>
      <c r="C54" s="62" t="s">
        <v>331</v>
      </c>
      <c r="U54" s="60" t="s">
        <v>362</v>
      </c>
      <c r="V54" s="61" t="s">
        <v>397</v>
      </c>
      <c r="W54" s="62" t="s">
        <v>398</v>
      </c>
    </row>
    <row r="55" spans="1:23" ht="15.75" thickBot="1" x14ac:dyDescent="0.3">
      <c r="A55" s="60" t="s">
        <v>264</v>
      </c>
      <c r="B55" s="61" t="s">
        <v>332</v>
      </c>
      <c r="C55" s="62" t="s">
        <v>333</v>
      </c>
      <c r="U55" s="63" t="s">
        <v>362</v>
      </c>
      <c r="V55" s="64" t="s">
        <v>399</v>
      </c>
      <c r="W55" s="65" t="s">
        <v>400</v>
      </c>
    </row>
    <row r="56" spans="1:23" ht="15.75" thickBot="1" x14ac:dyDescent="0.3">
      <c r="A56" s="60" t="s">
        <v>264</v>
      </c>
      <c r="B56" s="61" t="s">
        <v>334</v>
      </c>
      <c r="C56" s="62" t="s">
        <v>335</v>
      </c>
    </row>
    <row r="57" spans="1:23" x14ac:dyDescent="0.25">
      <c r="A57" s="60" t="s">
        <v>264</v>
      </c>
      <c r="B57" s="61" t="s">
        <v>336</v>
      </c>
      <c r="C57" s="62" t="s">
        <v>337</v>
      </c>
      <c r="E57" s="67" t="s">
        <v>134</v>
      </c>
      <c r="F57" s="68" t="s">
        <v>135</v>
      </c>
      <c r="G57" s="69" t="s">
        <v>136</v>
      </c>
      <c r="I57" s="67" t="s">
        <v>134</v>
      </c>
      <c r="J57" s="68" t="s">
        <v>135</v>
      </c>
      <c r="K57" s="69" t="s">
        <v>136</v>
      </c>
      <c r="M57" s="67" t="s">
        <v>134</v>
      </c>
      <c r="N57" s="68" t="s">
        <v>135</v>
      </c>
      <c r="O57" s="69" t="s">
        <v>136</v>
      </c>
      <c r="Q57" s="67" t="s">
        <v>134</v>
      </c>
      <c r="R57" s="68" t="s">
        <v>135</v>
      </c>
      <c r="S57" s="69" t="s">
        <v>136</v>
      </c>
      <c r="U57" s="67" t="s">
        <v>134</v>
      </c>
      <c r="V57" s="68" t="s">
        <v>135</v>
      </c>
      <c r="W57" s="69" t="s">
        <v>136</v>
      </c>
    </row>
    <row r="58" spans="1:23" x14ac:dyDescent="0.25">
      <c r="A58" s="60" t="s">
        <v>264</v>
      </c>
      <c r="B58" s="61" t="s">
        <v>338</v>
      </c>
      <c r="C58" s="62" t="s">
        <v>339</v>
      </c>
      <c r="E58" s="60" t="s">
        <v>401</v>
      </c>
      <c r="F58" s="61" t="s">
        <v>402</v>
      </c>
      <c r="G58" s="62" t="s">
        <v>403</v>
      </c>
      <c r="I58" s="60" t="s">
        <v>404</v>
      </c>
      <c r="J58" s="61" t="s">
        <v>405</v>
      </c>
      <c r="K58" s="62" t="s">
        <v>406</v>
      </c>
      <c r="M58" s="60" t="s">
        <v>407</v>
      </c>
      <c r="N58" s="61" t="s">
        <v>408</v>
      </c>
      <c r="O58" s="62" t="s">
        <v>409</v>
      </c>
      <c r="Q58" s="60" t="s">
        <v>141</v>
      </c>
      <c r="R58" s="61" t="s">
        <v>348</v>
      </c>
      <c r="S58" s="62" t="s">
        <v>349</v>
      </c>
      <c r="U58" s="60" t="s">
        <v>410</v>
      </c>
      <c r="V58" s="61" t="s">
        <v>411</v>
      </c>
      <c r="W58" s="62" t="s">
        <v>412</v>
      </c>
    </row>
    <row r="59" spans="1:23" x14ac:dyDescent="0.25">
      <c r="A59" s="60" t="s">
        <v>264</v>
      </c>
      <c r="B59" s="61" t="s">
        <v>340</v>
      </c>
      <c r="C59" s="62" t="s">
        <v>341</v>
      </c>
      <c r="E59" s="60" t="s">
        <v>401</v>
      </c>
      <c r="F59" s="61" t="s">
        <v>413</v>
      </c>
      <c r="G59" s="62" t="s">
        <v>414</v>
      </c>
      <c r="I59" s="60" t="s">
        <v>404</v>
      </c>
      <c r="J59" s="61" t="s">
        <v>415</v>
      </c>
      <c r="K59" s="62" t="s">
        <v>416</v>
      </c>
      <c r="M59" s="60" t="s">
        <v>407</v>
      </c>
      <c r="N59" s="61" t="s">
        <v>417</v>
      </c>
      <c r="O59" s="62" t="s">
        <v>418</v>
      </c>
      <c r="Q59" s="60" t="s">
        <v>141</v>
      </c>
      <c r="R59" s="61" t="s">
        <v>142</v>
      </c>
      <c r="S59" s="62" t="s">
        <v>143</v>
      </c>
      <c r="U59" s="60" t="s">
        <v>410</v>
      </c>
      <c r="V59" s="61" t="s">
        <v>419</v>
      </c>
      <c r="W59" s="62" t="s">
        <v>420</v>
      </c>
    </row>
    <row r="60" spans="1:23" ht="15.75" thickBot="1" x14ac:dyDescent="0.3">
      <c r="A60" s="60" t="s">
        <v>264</v>
      </c>
      <c r="B60" s="61" t="s">
        <v>342</v>
      </c>
      <c r="C60" s="62" t="s">
        <v>343</v>
      </c>
      <c r="E60" s="60" t="s">
        <v>401</v>
      </c>
      <c r="F60" s="61" t="s">
        <v>421</v>
      </c>
      <c r="G60" s="62" t="s">
        <v>422</v>
      </c>
      <c r="I60" s="63" t="s">
        <v>404</v>
      </c>
      <c r="J60" s="64" t="s">
        <v>423</v>
      </c>
      <c r="K60" s="65" t="s">
        <v>424</v>
      </c>
      <c r="M60" s="60" t="s">
        <v>407</v>
      </c>
      <c r="N60" s="61" t="s">
        <v>425</v>
      </c>
      <c r="O60" s="62" t="s">
        <v>426</v>
      </c>
      <c r="Q60" s="60" t="s">
        <v>141</v>
      </c>
      <c r="R60" s="61" t="s">
        <v>144</v>
      </c>
      <c r="S60" s="62" t="s">
        <v>145</v>
      </c>
      <c r="U60" s="60" t="s">
        <v>410</v>
      </c>
      <c r="V60" s="61" t="s">
        <v>427</v>
      </c>
      <c r="W60" s="62" t="s">
        <v>428</v>
      </c>
    </row>
    <row r="61" spans="1:23" x14ac:dyDescent="0.25">
      <c r="A61" s="60" t="s">
        <v>264</v>
      </c>
      <c r="B61" s="61" t="s">
        <v>344</v>
      </c>
      <c r="C61" s="62" t="s">
        <v>345</v>
      </c>
      <c r="E61" s="60" t="s">
        <v>401</v>
      </c>
      <c r="F61" s="61" t="s">
        <v>429</v>
      </c>
      <c r="G61" s="62" t="s">
        <v>430</v>
      </c>
      <c r="M61" s="60" t="s">
        <v>407</v>
      </c>
      <c r="N61" s="61" t="s">
        <v>431</v>
      </c>
      <c r="O61" s="62" t="s">
        <v>432</v>
      </c>
      <c r="Q61" s="60" t="s">
        <v>141</v>
      </c>
      <c r="R61" s="61" t="s">
        <v>146</v>
      </c>
      <c r="S61" s="62" t="s">
        <v>147</v>
      </c>
      <c r="U61" s="60" t="s">
        <v>410</v>
      </c>
      <c r="V61" s="61" t="s">
        <v>433</v>
      </c>
      <c r="W61" s="62" t="s">
        <v>434</v>
      </c>
    </row>
    <row r="62" spans="1:23" x14ac:dyDescent="0.25">
      <c r="A62" s="60" t="s">
        <v>264</v>
      </c>
      <c r="B62" s="61" t="s">
        <v>346</v>
      </c>
      <c r="C62" s="62" t="s">
        <v>347</v>
      </c>
      <c r="E62" s="60" t="s">
        <v>401</v>
      </c>
      <c r="F62" s="61" t="s">
        <v>435</v>
      </c>
      <c r="G62" s="62" t="s">
        <v>436</v>
      </c>
      <c r="M62" s="60" t="s">
        <v>407</v>
      </c>
      <c r="N62" s="61" t="s">
        <v>437</v>
      </c>
      <c r="O62" s="62" t="s">
        <v>438</v>
      </c>
      <c r="Q62" s="60" t="s">
        <v>141</v>
      </c>
      <c r="R62" s="61" t="s">
        <v>148</v>
      </c>
      <c r="S62" s="62" t="s">
        <v>149</v>
      </c>
      <c r="U62" s="60" t="s">
        <v>410</v>
      </c>
      <c r="V62" s="61" t="s">
        <v>439</v>
      </c>
      <c r="W62" s="62" t="s">
        <v>440</v>
      </c>
    </row>
    <row r="63" spans="1:23" x14ac:dyDescent="0.25">
      <c r="A63" s="60" t="s">
        <v>267</v>
      </c>
      <c r="B63" s="61" t="s">
        <v>268</v>
      </c>
      <c r="C63" s="62" t="s">
        <v>269</v>
      </c>
      <c r="E63" s="60" t="s">
        <v>401</v>
      </c>
      <c r="F63" s="61" t="s">
        <v>441</v>
      </c>
      <c r="G63" s="62" t="s">
        <v>442</v>
      </c>
      <c r="M63" s="60" t="s">
        <v>407</v>
      </c>
      <c r="N63" s="61" t="s">
        <v>443</v>
      </c>
      <c r="O63" s="62" t="s">
        <v>444</v>
      </c>
      <c r="Q63" s="60" t="s">
        <v>141</v>
      </c>
      <c r="R63" s="61" t="s">
        <v>150</v>
      </c>
      <c r="S63" s="62" t="s">
        <v>151</v>
      </c>
      <c r="U63" s="60" t="s">
        <v>410</v>
      </c>
      <c r="V63" s="61" t="s">
        <v>445</v>
      </c>
      <c r="W63" s="62" t="s">
        <v>446</v>
      </c>
    </row>
    <row r="64" spans="1:23" ht="15.75" thickBot="1" x14ac:dyDescent="0.3">
      <c r="A64" s="60" t="s">
        <v>267</v>
      </c>
      <c r="B64" s="61" t="s">
        <v>281</v>
      </c>
      <c r="C64" s="62" t="s">
        <v>282</v>
      </c>
      <c r="E64" s="60" t="s">
        <v>401</v>
      </c>
      <c r="F64" s="61" t="s">
        <v>447</v>
      </c>
      <c r="G64" s="62" t="s">
        <v>448</v>
      </c>
      <c r="M64" s="63" t="s">
        <v>407</v>
      </c>
      <c r="N64" s="64" t="s">
        <v>449</v>
      </c>
      <c r="O64" s="65" t="s">
        <v>450</v>
      </c>
      <c r="Q64" s="60" t="s">
        <v>141</v>
      </c>
      <c r="R64" s="61" t="s">
        <v>152</v>
      </c>
      <c r="S64" s="62" t="s">
        <v>153</v>
      </c>
      <c r="U64" s="60" t="s">
        <v>410</v>
      </c>
      <c r="V64" s="61" t="s">
        <v>451</v>
      </c>
      <c r="W64" s="62" t="s">
        <v>452</v>
      </c>
    </row>
    <row r="65" spans="1:23" x14ac:dyDescent="0.25">
      <c r="A65" s="60" t="s">
        <v>267</v>
      </c>
      <c r="B65" s="61" t="s">
        <v>287</v>
      </c>
      <c r="C65" s="62" t="s">
        <v>288</v>
      </c>
      <c r="E65" s="60" t="s">
        <v>401</v>
      </c>
      <c r="F65" s="61" t="s">
        <v>453</v>
      </c>
      <c r="G65" s="62" t="s">
        <v>454</v>
      </c>
      <c r="Q65" s="60" t="s">
        <v>141</v>
      </c>
      <c r="R65" s="61" t="s">
        <v>154</v>
      </c>
      <c r="S65" s="62" t="s">
        <v>155</v>
      </c>
      <c r="U65" s="60" t="s">
        <v>410</v>
      </c>
      <c r="V65" s="61" t="s">
        <v>455</v>
      </c>
      <c r="W65" s="62" t="s">
        <v>456</v>
      </c>
    </row>
    <row r="66" spans="1:23" ht="15.75" thickBot="1" x14ac:dyDescent="0.3">
      <c r="A66" s="60" t="s">
        <v>267</v>
      </c>
      <c r="B66" s="61" t="s">
        <v>293</v>
      </c>
      <c r="C66" s="62" t="s">
        <v>294</v>
      </c>
      <c r="E66" s="60" t="s">
        <v>401</v>
      </c>
      <c r="F66" s="61" t="s">
        <v>457</v>
      </c>
      <c r="G66" s="62" t="s">
        <v>458</v>
      </c>
      <c r="Q66" s="60" t="s">
        <v>141</v>
      </c>
      <c r="R66" s="61" t="s">
        <v>156</v>
      </c>
      <c r="S66" s="62" t="s">
        <v>157</v>
      </c>
      <c r="U66" s="63" t="s">
        <v>410</v>
      </c>
      <c r="V66" s="64" t="s">
        <v>459</v>
      </c>
      <c r="W66" s="65" t="s">
        <v>460</v>
      </c>
    </row>
    <row r="67" spans="1:23" x14ac:dyDescent="0.25">
      <c r="A67" s="60" t="s">
        <v>267</v>
      </c>
      <c r="B67" s="61" t="s">
        <v>299</v>
      </c>
      <c r="C67" s="62" t="s">
        <v>300</v>
      </c>
      <c r="E67" s="60" t="s">
        <v>401</v>
      </c>
      <c r="F67" s="61" t="s">
        <v>461</v>
      </c>
      <c r="G67" s="62" t="s">
        <v>462</v>
      </c>
      <c r="Q67" s="60" t="s">
        <v>141</v>
      </c>
      <c r="R67" s="61" t="s">
        <v>158</v>
      </c>
      <c r="S67" s="62" t="s">
        <v>159</v>
      </c>
    </row>
    <row r="68" spans="1:23" x14ac:dyDescent="0.25">
      <c r="A68" s="60" t="s">
        <v>267</v>
      </c>
      <c r="B68" s="61" t="s">
        <v>304</v>
      </c>
      <c r="C68" s="62" t="s">
        <v>305</v>
      </c>
      <c r="E68" s="60" t="s">
        <v>401</v>
      </c>
      <c r="F68" s="61" t="s">
        <v>463</v>
      </c>
      <c r="G68" s="62" t="s">
        <v>464</v>
      </c>
      <c r="Q68" s="60" t="s">
        <v>141</v>
      </c>
      <c r="R68" s="61" t="s">
        <v>160</v>
      </c>
      <c r="S68" s="62" t="s">
        <v>161</v>
      </c>
    </row>
    <row r="69" spans="1:23" x14ac:dyDescent="0.25">
      <c r="A69" s="60" t="s">
        <v>267</v>
      </c>
      <c r="B69" s="61" t="s">
        <v>310</v>
      </c>
      <c r="C69" s="62" t="s">
        <v>311</v>
      </c>
      <c r="E69" s="60" t="s">
        <v>401</v>
      </c>
      <c r="F69" s="61" t="s">
        <v>465</v>
      </c>
      <c r="G69" s="62" t="s">
        <v>466</v>
      </c>
      <c r="Q69" s="60" t="s">
        <v>141</v>
      </c>
      <c r="R69" s="61" t="s">
        <v>162</v>
      </c>
      <c r="S69" s="62" t="s">
        <v>163</v>
      </c>
    </row>
    <row r="70" spans="1:23" x14ac:dyDescent="0.25">
      <c r="A70" s="60" t="s">
        <v>270</v>
      </c>
      <c r="B70" s="61" t="s">
        <v>271</v>
      </c>
      <c r="C70" s="62" t="s">
        <v>272</v>
      </c>
      <c r="E70" s="60" t="s">
        <v>401</v>
      </c>
      <c r="F70" s="61" t="s">
        <v>467</v>
      </c>
      <c r="G70" s="62" t="s">
        <v>468</v>
      </c>
      <c r="Q70" s="60" t="s">
        <v>141</v>
      </c>
      <c r="R70" s="61" t="s">
        <v>164</v>
      </c>
      <c r="S70" s="62" t="s">
        <v>165</v>
      </c>
    </row>
    <row r="71" spans="1:23" x14ac:dyDescent="0.25">
      <c r="A71" s="60" t="s">
        <v>273</v>
      </c>
      <c r="B71" s="61" t="s">
        <v>274</v>
      </c>
      <c r="C71" s="62" t="s">
        <v>275</v>
      </c>
      <c r="E71" s="60" t="s">
        <v>401</v>
      </c>
      <c r="F71" s="61" t="s">
        <v>469</v>
      </c>
      <c r="G71" s="62" t="s">
        <v>470</v>
      </c>
      <c r="Q71" s="60" t="s">
        <v>141</v>
      </c>
      <c r="R71" s="61" t="s">
        <v>166</v>
      </c>
      <c r="S71" s="62" t="s">
        <v>167</v>
      </c>
    </row>
    <row r="72" spans="1:23" ht="15.75" thickBot="1" x14ac:dyDescent="0.3">
      <c r="A72" s="60" t="s">
        <v>276</v>
      </c>
      <c r="B72" s="61" t="s">
        <v>277</v>
      </c>
      <c r="C72" s="62" t="s">
        <v>278</v>
      </c>
      <c r="E72" s="63" t="s">
        <v>401</v>
      </c>
      <c r="F72" s="64" t="s">
        <v>471</v>
      </c>
      <c r="G72" s="65" t="s">
        <v>472</v>
      </c>
      <c r="Q72" s="60" t="s">
        <v>141</v>
      </c>
      <c r="R72" s="61" t="s">
        <v>168</v>
      </c>
      <c r="S72" s="62" t="s">
        <v>169</v>
      </c>
    </row>
    <row r="73" spans="1:23" x14ac:dyDescent="0.25">
      <c r="A73" s="60" t="s">
        <v>276</v>
      </c>
      <c r="B73" s="61" t="s">
        <v>283</v>
      </c>
      <c r="C73" s="62" t="s">
        <v>284</v>
      </c>
      <c r="Q73" s="60" t="s">
        <v>141</v>
      </c>
      <c r="R73" s="61" t="s">
        <v>170</v>
      </c>
      <c r="S73" s="62" t="s">
        <v>171</v>
      </c>
    </row>
    <row r="74" spans="1:23" x14ac:dyDescent="0.25">
      <c r="A74" s="60" t="s">
        <v>276</v>
      </c>
      <c r="B74" s="61" t="s">
        <v>289</v>
      </c>
      <c r="C74" s="62" t="s">
        <v>290</v>
      </c>
      <c r="Q74" s="60" t="s">
        <v>141</v>
      </c>
      <c r="R74" s="61" t="s">
        <v>172</v>
      </c>
      <c r="S74" s="62" t="s">
        <v>173</v>
      </c>
    </row>
    <row r="75" spans="1:23" ht="15.75" thickBot="1" x14ac:dyDescent="0.3">
      <c r="A75" s="60" t="s">
        <v>276</v>
      </c>
      <c r="B75" s="61" t="s">
        <v>295</v>
      </c>
      <c r="C75" s="62" t="s">
        <v>296</v>
      </c>
      <c r="Q75" s="63" t="s">
        <v>141</v>
      </c>
      <c r="R75" s="64" t="s">
        <v>174</v>
      </c>
      <c r="S75" s="65" t="s">
        <v>175</v>
      </c>
    </row>
    <row r="76" spans="1:23" x14ac:dyDescent="0.25">
      <c r="A76" s="60" t="s">
        <v>276</v>
      </c>
      <c r="B76" s="61" t="s">
        <v>301</v>
      </c>
      <c r="C76" s="62" t="s">
        <v>296</v>
      </c>
    </row>
    <row r="77" spans="1:23" x14ac:dyDescent="0.25">
      <c r="A77" s="60" t="s">
        <v>276</v>
      </c>
      <c r="B77" s="61" t="s">
        <v>306</v>
      </c>
      <c r="C77" s="62" t="s">
        <v>307</v>
      </c>
    </row>
    <row r="78" spans="1:23" x14ac:dyDescent="0.25">
      <c r="A78" s="60" t="s">
        <v>276</v>
      </c>
      <c r="B78" s="61" t="s">
        <v>312</v>
      </c>
      <c r="C78" s="62" t="s">
        <v>313</v>
      </c>
    </row>
    <row r="79" spans="1:23" x14ac:dyDescent="0.25">
      <c r="A79" s="60" t="s">
        <v>276</v>
      </c>
      <c r="B79" s="61" t="s">
        <v>316</v>
      </c>
      <c r="C79" s="62" t="s">
        <v>317</v>
      </c>
    </row>
    <row r="80" spans="1:23" x14ac:dyDescent="0.25">
      <c r="A80" s="60" t="s">
        <v>276</v>
      </c>
      <c r="B80" s="61" t="s">
        <v>320</v>
      </c>
      <c r="C80" s="62" t="s">
        <v>321</v>
      </c>
    </row>
    <row r="81" spans="1:3" x14ac:dyDescent="0.25">
      <c r="A81" s="60" t="s">
        <v>276</v>
      </c>
      <c r="B81" s="61" t="s">
        <v>324</v>
      </c>
      <c r="C81" s="62" t="s">
        <v>325</v>
      </c>
    </row>
    <row r="82" spans="1:3" x14ac:dyDescent="0.25">
      <c r="A82" s="60" t="s">
        <v>276</v>
      </c>
      <c r="B82" s="61" t="s">
        <v>328</v>
      </c>
      <c r="C82" s="62" t="s">
        <v>329</v>
      </c>
    </row>
    <row r="83" spans="1:3" x14ac:dyDescent="0.25">
      <c r="A83" s="60" t="s">
        <v>350</v>
      </c>
      <c r="B83" s="61" t="s">
        <v>351</v>
      </c>
      <c r="C83" s="62" t="s">
        <v>352</v>
      </c>
    </row>
    <row r="84" spans="1:3" x14ac:dyDescent="0.25">
      <c r="A84" s="60" t="s">
        <v>353</v>
      </c>
      <c r="B84" s="61" t="s">
        <v>354</v>
      </c>
      <c r="C84" s="62" t="s">
        <v>355</v>
      </c>
    </row>
    <row r="85" spans="1:3" x14ac:dyDescent="0.25">
      <c r="A85" s="60" t="s">
        <v>356</v>
      </c>
      <c r="B85" s="61" t="s">
        <v>357</v>
      </c>
      <c r="C85" s="62" t="s">
        <v>358</v>
      </c>
    </row>
    <row r="86" spans="1:3" x14ac:dyDescent="0.25">
      <c r="A86" s="60" t="s">
        <v>356</v>
      </c>
      <c r="B86" s="61" t="s">
        <v>365</v>
      </c>
      <c r="C86" s="62" t="s">
        <v>366</v>
      </c>
    </row>
    <row r="87" spans="1:3" x14ac:dyDescent="0.25">
      <c r="A87" s="60" t="s">
        <v>356</v>
      </c>
      <c r="B87" s="61" t="s">
        <v>371</v>
      </c>
      <c r="C87" s="62" t="s">
        <v>372</v>
      </c>
    </row>
    <row r="88" spans="1:3" x14ac:dyDescent="0.25">
      <c r="A88" s="60" t="s">
        <v>356</v>
      </c>
      <c r="B88" s="61" t="s">
        <v>377</v>
      </c>
      <c r="C88" s="62" t="s">
        <v>378</v>
      </c>
    </row>
    <row r="89" spans="1:3" x14ac:dyDescent="0.25">
      <c r="A89" s="60" t="s">
        <v>356</v>
      </c>
      <c r="B89" s="61" t="s">
        <v>383</v>
      </c>
      <c r="C89" s="62" t="s">
        <v>384</v>
      </c>
    </row>
    <row r="90" spans="1:3" x14ac:dyDescent="0.25">
      <c r="A90" s="60" t="s">
        <v>359</v>
      </c>
      <c r="B90" s="61" t="s">
        <v>360</v>
      </c>
      <c r="C90" s="62" t="s">
        <v>361</v>
      </c>
    </row>
    <row r="91" spans="1:3" x14ac:dyDescent="0.25">
      <c r="A91" s="60" t="s">
        <v>359</v>
      </c>
      <c r="B91" s="61" t="s">
        <v>367</v>
      </c>
      <c r="C91" s="62" t="s">
        <v>368</v>
      </c>
    </row>
    <row r="92" spans="1:3" x14ac:dyDescent="0.25">
      <c r="A92" s="60" t="s">
        <v>359</v>
      </c>
      <c r="B92" s="61" t="s">
        <v>373</v>
      </c>
      <c r="C92" s="62" t="s">
        <v>374</v>
      </c>
    </row>
    <row r="93" spans="1:3" x14ac:dyDescent="0.25">
      <c r="A93" s="60" t="s">
        <v>359</v>
      </c>
      <c r="B93" s="61" t="s">
        <v>379</v>
      </c>
      <c r="C93" s="62" t="s">
        <v>380</v>
      </c>
    </row>
    <row r="94" spans="1:3" x14ac:dyDescent="0.25">
      <c r="A94" s="60" t="s">
        <v>359</v>
      </c>
      <c r="B94" s="61" t="s">
        <v>385</v>
      </c>
      <c r="C94" s="62" t="s">
        <v>386</v>
      </c>
    </row>
    <row r="95" spans="1:3" x14ac:dyDescent="0.25">
      <c r="A95" s="60" t="s">
        <v>359</v>
      </c>
      <c r="B95" s="61" t="s">
        <v>389</v>
      </c>
      <c r="C95" s="62" t="s">
        <v>390</v>
      </c>
    </row>
    <row r="96" spans="1:3" x14ac:dyDescent="0.25">
      <c r="A96" s="60" t="s">
        <v>362</v>
      </c>
      <c r="B96" s="61" t="s">
        <v>363</v>
      </c>
      <c r="C96" s="62" t="s">
        <v>364</v>
      </c>
    </row>
    <row r="97" spans="1:3" x14ac:dyDescent="0.25">
      <c r="A97" s="60" t="s">
        <v>362</v>
      </c>
      <c r="B97" s="61" t="s">
        <v>369</v>
      </c>
      <c r="C97" s="62" t="s">
        <v>370</v>
      </c>
    </row>
    <row r="98" spans="1:3" x14ac:dyDescent="0.25">
      <c r="A98" s="60" t="s">
        <v>362</v>
      </c>
      <c r="B98" s="61" t="s">
        <v>375</v>
      </c>
      <c r="C98" s="62" t="s">
        <v>376</v>
      </c>
    </row>
    <row r="99" spans="1:3" x14ac:dyDescent="0.25">
      <c r="A99" s="60" t="s">
        <v>362</v>
      </c>
      <c r="B99" s="61" t="s">
        <v>381</v>
      </c>
      <c r="C99" s="62" t="s">
        <v>382</v>
      </c>
    </row>
    <row r="100" spans="1:3" x14ac:dyDescent="0.25">
      <c r="A100" s="60" t="s">
        <v>362</v>
      </c>
      <c r="B100" s="61" t="s">
        <v>387</v>
      </c>
      <c r="C100" s="62" t="s">
        <v>388</v>
      </c>
    </row>
    <row r="101" spans="1:3" x14ac:dyDescent="0.25">
      <c r="A101" s="60" t="s">
        <v>362</v>
      </c>
      <c r="B101" s="61" t="s">
        <v>391</v>
      </c>
      <c r="C101" s="62" t="s">
        <v>392</v>
      </c>
    </row>
    <row r="102" spans="1:3" x14ac:dyDescent="0.25">
      <c r="A102" s="60" t="s">
        <v>362</v>
      </c>
      <c r="B102" s="61" t="s">
        <v>393</v>
      </c>
      <c r="C102" s="62" t="s">
        <v>394</v>
      </c>
    </row>
    <row r="103" spans="1:3" x14ac:dyDescent="0.25">
      <c r="A103" s="60" t="s">
        <v>362</v>
      </c>
      <c r="B103" s="61" t="s">
        <v>395</v>
      </c>
      <c r="C103" s="62" t="s">
        <v>396</v>
      </c>
    </row>
    <row r="104" spans="1:3" x14ac:dyDescent="0.25">
      <c r="A104" s="60" t="s">
        <v>362</v>
      </c>
      <c r="B104" s="61" t="s">
        <v>397</v>
      </c>
      <c r="C104" s="62" t="s">
        <v>398</v>
      </c>
    </row>
    <row r="105" spans="1:3" x14ac:dyDescent="0.25">
      <c r="A105" s="60" t="s">
        <v>362</v>
      </c>
      <c r="B105" s="61" t="s">
        <v>399</v>
      </c>
      <c r="C105" s="62" t="s">
        <v>400</v>
      </c>
    </row>
    <row r="106" spans="1:3" x14ac:dyDescent="0.25">
      <c r="A106" s="60" t="s">
        <v>401</v>
      </c>
      <c r="B106" s="61" t="s">
        <v>402</v>
      </c>
      <c r="C106" s="62" t="s">
        <v>403</v>
      </c>
    </row>
    <row r="107" spans="1:3" x14ac:dyDescent="0.25">
      <c r="A107" s="60" t="s">
        <v>401</v>
      </c>
      <c r="B107" s="61" t="s">
        <v>413</v>
      </c>
      <c r="C107" s="62" t="s">
        <v>414</v>
      </c>
    </row>
    <row r="108" spans="1:3" x14ac:dyDescent="0.25">
      <c r="A108" s="60" t="s">
        <v>401</v>
      </c>
      <c r="B108" s="61" t="s">
        <v>421</v>
      </c>
      <c r="C108" s="62" t="s">
        <v>422</v>
      </c>
    </row>
    <row r="109" spans="1:3" x14ac:dyDescent="0.25">
      <c r="A109" s="60" t="s">
        <v>401</v>
      </c>
      <c r="B109" s="61" t="s">
        <v>429</v>
      </c>
      <c r="C109" s="62" t="s">
        <v>430</v>
      </c>
    </row>
    <row r="110" spans="1:3" x14ac:dyDescent="0.25">
      <c r="A110" s="60" t="s">
        <v>401</v>
      </c>
      <c r="B110" s="61" t="s">
        <v>435</v>
      </c>
      <c r="C110" s="62" t="s">
        <v>436</v>
      </c>
    </row>
    <row r="111" spans="1:3" x14ac:dyDescent="0.25">
      <c r="A111" s="60" t="s">
        <v>401</v>
      </c>
      <c r="B111" s="61" t="s">
        <v>441</v>
      </c>
      <c r="C111" s="62" t="s">
        <v>442</v>
      </c>
    </row>
    <row r="112" spans="1:3" x14ac:dyDescent="0.25">
      <c r="A112" s="60" t="s">
        <v>401</v>
      </c>
      <c r="B112" s="61" t="s">
        <v>447</v>
      </c>
      <c r="C112" s="62" t="s">
        <v>448</v>
      </c>
    </row>
    <row r="113" spans="1:3" x14ac:dyDescent="0.25">
      <c r="A113" s="60" t="s">
        <v>401</v>
      </c>
      <c r="B113" s="61" t="s">
        <v>453</v>
      </c>
      <c r="C113" s="62" t="s">
        <v>454</v>
      </c>
    </row>
    <row r="114" spans="1:3" x14ac:dyDescent="0.25">
      <c r="A114" s="60" t="s">
        <v>401</v>
      </c>
      <c r="B114" s="61" t="s">
        <v>457</v>
      </c>
      <c r="C114" s="62" t="s">
        <v>458</v>
      </c>
    </row>
    <row r="115" spans="1:3" x14ac:dyDescent="0.25">
      <c r="A115" s="60" t="s">
        <v>401</v>
      </c>
      <c r="B115" s="61" t="s">
        <v>461</v>
      </c>
      <c r="C115" s="62" t="s">
        <v>462</v>
      </c>
    </row>
    <row r="116" spans="1:3" x14ac:dyDescent="0.25">
      <c r="A116" s="60" t="s">
        <v>401</v>
      </c>
      <c r="B116" s="61" t="s">
        <v>463</v>
      </c>
      <c r="C116" s="62" t="s">
        <v>464</v>
      </c>
    </row>
    <row r="117" spans="1:3" x14ac:dyDescent="0.25">
      <c r="A117" s="60" t="s">
        <v>401</v>
      </c>
      <c r="B117" s="61" t="s">
        <v>465</v>
      </c>
      <c r="C117" s="62" t="s">
        <v>466</v>
      </c>
    </row>
    <row r="118" spans="1:3" x14ac:dyDescent="0.25">
      <c r="A118" s="60" t="s">
        <v>401</v>
      </c>
      <c r="B118" s="61" t="s">
        <v>467</v>
      </c>
      <c r="C118" s="62" t="s">
        <v>468</v>
      </c>
    </row>
    <row r="119" spans="1:3" x14ac:dyDescent="0.25">
      <c r="A119" s="60" t="s">
        <v>401</v>
      </c>
      <c r="B119" s="61" t="s">
        <v>469</v>
      </c>
      <c r="C119" s="62" t="s">
        <v>470</v>
      </c>
    </row>
    <row r="120" spans="1:3" x14ac:dyDescent="0.25">
      <c r="A120" s="60" t="s">
        <v>401</v>
      </c>
      <c r="B120" s="61" t="s">
        <v>471</v>
      </c>
      <c r="C120" s="62" t="s">
        <v>472</v>
      </c>
    </row>
    <row r="121" spans="1:3" x14ac:dyDescent="0.25">
      <c r="A121" s="60" t="s">
        <v>404</v>
      </c>
      <c r="B121" s="61" t="s">
        <v>405</v>
      </c>
      <c r="C121" s="62" t="s">
        <v>406</v>
      </c>
    </row>
    <row r="122" spans="1:3" x14ac:dyDescent="0.25">
      <c r="A122" s="60" t="s">
        <v>404</v>
      </c>
      <c r="B122" s="61" t="s">
        <v>415</v>
      </c>
      <c r="C122" s="62" t="s">
        <v>416</v>
      </c>
    </row>
    <row r="123" spans="1:3" x14ac:dyDescent="0.25">
      <c r="A123" s="60" t="s">
        <v>404</v>
      </c>
      <c r="B123" s="61" t="s">
        <v>423</v>
      </c>
      <c r="C123" s="62" t="s">
        <v>424</v>
      </c>
    </row>
    <row r="124" spans="1:3" x14ac:dyDescent="0.25">
      <c r="A124" s="60" t="s">
        <v>407</v>
      </c>
      <c r="B124" s="61" t="s">
        <v>408</v>
      </c>
      <c r="C124" s="62" t="s">
        <v>409</v>
      </c>
    </row>
    <row r="125" spans="1:3" x14ac:dyDescent="0.25">
      <c r="A125" s="60" t="s">
        <v>407</v>
      </c>
      <c r="B125" s="61" t="s">
        <v>417</v>
      </c>
      <c r="C125" s="62" t="s">
        <v>418</v>
      </c>
    </row>
    <row r="126" spans="1:3" x14ac:dyDescent="0.25">
      <c r="A126" s="60" t="s">
        <v>407</v>
      </c>
      <c r="B126" s="61" t="s">
        <v>425</v>
      </c>
      <c r="C126" s="62" t="s">
        <v>426</v>
      </c>
    </row>
    <row r="127" spans="1:3" x14ac:dyDescent="0.25">
      <c r="A127" s="60" t="s">
        <v>407</v>
      </c>
      <c r="B127" s="61" t="s">
        <v>431</v>
      </c>
      <c r="C127" s="62" t="s">
        <v>432</v>
      </c>
    </row>
    <row r="128" spans="1:3" x14ac:dyDescent="0.25">
      <c r="A128" s="60" t="s">
        <v>407</v>
      </c>
      <c r="B128" s="61" t="s">
        <v>437</v>
      </c>
      <c r="C128" s="62" t="s">
        <v>438</v>
      </c>
    </row>
    <row r="129" spans="1:3" x14ac:dyDescent="0.25">
      <c r="A129" s="60" t="s">
        <v>407</v>
      </c>
      <c r="B129" s="61" t="s">
        <v>443</v>
      </c>
      <c r="C129" s="62" t="s">
        <v>444</v>
      </c>
    </row>
    <row r="130" spans="1:3" x14ac:dyDescent="0.25">
      <c r="A130" s="60" t="s">
        <v>407</v>
      </c>
      <c r="B130" s="61" t="s">
        <v>449</v>
      </c>
      <c r="C130" s="62" t="s">
        <v>450</v>
      </c>
    </row>
    <row r="131" spans="1:3" x14ac:dyDescent="0.25">
      <c r="A131" s="60" t="s">
        <v>141</v>
      </c>
      <c r="B131" s="61" t="s">
        <v>348</v>
      </c>
      <c r="C131" s="62" t="s">
        <v>349</v>
      </c>
    </row>
    <row r="132" spans="1:3" x14ac:dyDescent="0.25">
      <c r="A132" s="60" t="s">
        <v>141</v>
      </c>
      <c r="B132" s="61" t="s">
        <v>142</v>
      </c>
      <c r="C132" s="62" t="s">
        <v>143</v>
      </c>
    </row>
    <row r="133" spans="1:3" x14ac:dyDescent="0.25">
      <c r="A133" s="60" t="s">
        <v>141</v>
      </c>
      <c r="B133" s="61" t="s">
        <v>144</v>
      </c>
      <c r="C133" s="62" t="s">
        <v>145</v>
      </c>
    </row>
    <row r="134" spans="1:3" x14ac:dyDescent="0.25">
      <c r="A134" s="60" t="s">
        <v>141</v>
      </c>
      <c r="B134" s="61" t="s">
        <v>146</v>
      </c>
      <c r="C134" s="62" t="s">
        <v>147</v>
      </c>
    </row>
    <row r="135" spans="1:3" x14ac:dyDescent="0.25">
      <c r="A135" s="60" t="s">
        <v>141</v>
      </c>
      <c r="B135" s="61" t="s">
        <v>148</v>
      </c>
      <c r="C135" s="62" t="s">
        <v>149</v>
      </c>
    </row>
    <row r="136" spans="1:3" x14ac:dyDescent="0.25">
      <c r="A136" s="60" t="s">
        <v>141</v>
      </c>
      <c r="B136" s="61" t="s">
        <v>150</v>
      </c>
      <c r="C136" s="62" t="s">
        <v>151</v>
      </c>
    </row>
    <row r="137" spans="1:3" x14ac:dyDescent="0.25">
      <c r="A137" s="60" t="s">
        <v>141</v>
      </c>
      <c r="B137" s="61" t="s">
        <v>152</v>
      </c>
      <c r="C137" s="62" t="s">
        <v>153</v>
      </c>
    </row>
    <row r="138" spans="1:3" x14ac:dyDescent="0.25">
      <c r="A138" s="60" t="s">
        <v>141</v>
      </c>
      <c r="B138" s="61" t="s">
        <v>154</v>
      </c>
      <c r="C138" s="62" t="s">
        <v>155</v>
      </c>
    </row>
    <row r="139" spans="1:3" x14ac:dyDescent="0.25">
      <c r="A139" s="60" t="s">
        <v>141</v>
      </c>
      <c r="B139" s="61" t="s">
        <v>156</v>
      </c>
      <c r="C139" s="62" t="s">
        <v>157</v>
      </c>
    </row>
    <row r="140" spans="1:3" x14ac:dyDescent="0.25">
      <c r="A140" s="60" t="s">
        <v>141</v>
      </c>
      <c r="B140" s="61" t="s">
        <v>158</v>
      </c>
      <c r="C140" s="62" t="s">
        <v>159</v>
      </c>
    </row>
    <row r="141" spans="1:3" x14ac:dyDescent="0.25">
      <c r="A141" s="60" t="s">
        <v>141</v>
      </c>
      <c r="B141" s="61" t="s">
        <v>160</v>
      </c>
      <c r="C141" s="62" t="s">
        <v>161</v>
      </c>
    </row>
    <row r="142" spans="1:3" x14ac:dyDescent="0.25">
      <c r="A142" s="60" t="s">
        <v>141</v>
      </c>
      <c r="B142" s="61" t="s">
        <v>162</v>
      </c>
      <c r="C142" s="62" t="s">
        <v>163</v>
      </c>
    </row>
    <row r="143" spans="1:3" x14ac:dyDescent="0.25">
      <c r="A143" s="60" t="s">
        <v>141</v>
      </c>
      <c r="B143" s="61" t="s">
        <v>164</v>
      </c>
      <c r="C143" s="62" t="s">
        <v>165</v>
      </c>
    </row>
    <row r="144" spans="1:3" x14ac:dyDescent="0.25">
      <c r="A144" s="60" t="s">
        <v>141</v>
      </c>
      <c r="B144" s="61" t="s">
        <v>166</v>
      </c>
      <c r="C144" s="62" t="s">
        <v>167</v>
      </c>
    </row>
    <row r="145" spans="1:3" x14ac:dyDescent="0.25">
      <c r="A145" s="60" t="s">
        <v>141</v>
      </c>
      <c r="B145" s="61" t="s">
        <v>168</v>
      </c>
      <c r="C145" s="62" t="s">
        <v>169</v>
      </c>
    </row>
    <row r="146" spans="1:3" x14ac:dyDescent="0.25">
      <c r="A146" s="60" t="s">
        <v>141</v>
      </c>
      <c r="B146" s="61" t="s">
        <v>170</v>
      </c>
      <c r="C146" s="62" t="s">
        <v>171</v>
      </c>
    </row>
    <row r="147" spans="1:3" x14ac:dyDescent="0.25">
      <c r="A147" s="60" t="s">
        <v>141</v>
      </c>
      <c r="B147" s="61" t="s">
        <v>172</v>
      </c>
      <c r="C147" s="62" t="s">
        <v>173</v>
      </c>
    </row>
    <row r="148" spans="1:3" x14ac:dyDescent="0.25">
      <c r="A148" s="60" t="s">
        <v>141</v>
      </c>
      <c r="B148" s="61" t="s">
        <v>174</v>
      </c>
      <c r="C148" s="62" t="s">
        <v>175</v>
      </c>
    </row>
    <row r="149" spans="1:3" x14ac:dyDescent="0.25">
      <c r="A149" s="60" t="s">
        <v>410</v>
      </c>
      <c r="B149" s="61" t="s">
        <v>411</v>
      </c>
      <c r="C149" s="62" t="s">
        <v>412</v>
      </c>
    </row>
    <row r="150" spans="1:3" x14ac:dyDescent="0.25">
      <c r="A150" s="60" t="s">
        <v>410</v>
      </c>
      <c r="B150" s="61" t="s">
        <v>419</v>
      </c>
      <c r="C150" s="62" t="s">
        <v>420</v>
      </c>
    </row>
    <row r="151" spans="1:3" x14ac:dyDescent="0.25">
      <c r="A151" s="60" t="s">
        <v>410</v>
      </c>
      <c r="B151" s="61" t="s">
        <v>427</v>
      </c>
      <c r="C151" s="62" t="s">
        <v>428</v>
      </c>
    </row>
    <row r="152" spans="1:3" x14ac:dyDescent="0.25">
      <c r="A152" s="60" t="s">
        <v>410</v>
      </c>
      <c r="B152" s="61" t="s">
        <v>433</v>
      </c>
      <c r="C152" s="62" t="s">
        <v>434</v>
      </c>
    </row>
    <row r="153" spans="1:3" x14ac:dyDescent="0.25">
      <c r="A153" s="60" t="s">
        <v>410</v>
      </c>
      <c r="B153" s="61" t="s">
        <v>439</v>
      </c>
      <c r="C153" s="62" t="s">
        <v>440</v>
      </c>
    </row>
    <row r="154" spans="1:3" x14ac:dyDescent="0.25">
      <c r="A154" s="60" t="s">
        <v>410</v>
      </c>
      <c r="B154" s="61" t="s">
        <v>445</v>
      </c>
      <c r="C154" s="62" t="s">
        <v>446</v>
      </c>
    </row>
    <row r="155" spans="1:3" x14ac:dyDescent="0.25">
      <c r="A155" s="60" t="s">
        <v>410</v>
      </c>
      <c r="B155" s="61" t="s">
        <v>451</v>
      </c>
      <c r="C155" s="62" t="s">
        <v>452</v>
      </c>
    </row>
    <row r="156" spans="1:3" x14ac:dyDescent="0.25">
      <c r="A156" s="60" t="s">
        <v>410</v>
      </c>
      <c r="B156" s="61" t="s">
        <v>455</v>
      </c>
      <c r="C156" s="62" t="s">
        <v>456</v>
      </c>
    </row>
    <row r="157" spans="1:3" ht="15.75" thickBot="1" x14ac:dyDescent="0.3">
      <c r="A157" s="63" t="s">
        <v>410</v>
      </c>
      <c r="B157" s="64" t="s">
        <v>459</v>
      </c>
      <c r="C157" s="65" t="s">
        <v>460</v>
      </c>
    </row>
    <row r="159" spans="1:3" x14ac:dyDescent="0.25">
      <c r="A159" s="60" t="s">
        <v>264</v>
      </c>
      <c r="B159" s="61" t="s">
        <v>348</v>
      </c>
      <c r="C159" s="62" t="s">
        <v>349</v>
      </c>
    </row>
    <row r="160" spans="1:3" x14ac:dyDescent="0.25">
      <c r="A160" s="2" t="s">
        <v>137</v>
      </c>
    </row>
    <row r="161" spans="1:1" x14ac:dyDescent="0.25">
      <c r="A161" s="2" t="s">
        <v>177</v>
      </c>
    </row>
    <row r="162" spans="1:1" x14ac:dyDescent="0.25">
      <c r="A162" s="2" t="s">
        <v>182</v>
      </c>
    </row>
    <row r="163" spans="1:1" x14ac:dyDescent="0.25">
      <c r="A163" s="2" t="s">
        <v>185</v>
      </c>
    </row>
    <row r="164" spans="1:1" x14ac:dyDescent="0.25">
      <c r="A164" s="2" t="s">
        <v>188</v>
      </c>
    </row>
    <row r="165" spans="1:1" x14ac:dyDescent="0.25">
      <c r="A165" s="2" t="s">
        <v>191</v>
      </c>
    </row>
    <row r="166" spans="1:1" x14ac:dyDescent="0.25">
      <c r="A166" s="2" t="s">
        <v>264</v>
      </c>
    </row>
    <row r="167" spans="1:1" x14ac:dyDescent="0.25">
      <c r="A167" s="2" t="s">
        <v>267</v>
      </c>
    </row>
    <row r="168" spans="1:1" x14ac:dyDescent="0.25">
      <c r="A168" s="2" t="s">
        <v>270</v>
      </c>
    </row>
    <row r="169" spans="1:1" x14ac:dyDescent="0.25">
      <c r="A169" s="2" t="s">
        <v>273</v>
      </c>
    </row>
    <row r="170" spans="1:1" x14ac:dyDescent="0.25">
      <c r="A170" s="2" t="s">
        <v>276</v>
      </c>
    </row>
    <row r="171" spans="1:1" x14ac:dyDescent="0.25">
      <c r="A171" s="2" t="s">
        <v>350</v>
      </c>
    </row>
    <row r="172" spans="1:1" x14ac:dyDescent="0.25">
      <c r="A172" s="2" t="s">
        <v>353</v>
      </c>
    </row>
    <row r="173" spans="1:1" x14ac:dyDescent="0.25">
      <c r="A173" s="2" t="s">
        <v>356</v>
      </c>
    </row>
    <row r="174" spans="1:1" x14ac:dyDescent="0.25">
      <c r="A174" s="2" t="s">
        <v>359</v>
      </c>
    </row>
    <row r="175" spans="1:1" x14ac:dyDescent="0.25">
      <c r="A175" s="2" t="s">
        <v>473</v>
      </c>
    </row>
    <row r="176" spans="1:1" x14ac:dyDescent="0.25">
      <c r="A176" s="2" t="s">
        <v>401</v>
      </c>
    </row>
    <row r="177" spans="1:1" x14ac:dyDescent="0.25">
      <c r="A177" s="2" t="s">
        <v>404</v>
      </c>
    </row>
    <row r="178" spans="1:1" x14ac:dyDescent="0.25">
      <c r="A178" s="2" t="s">
        <v>407</v>
      </c>
    </row>
    <row r="179" spans="1:1" x14ac:dyDescent="0.25">
      <c r="A179" s="2" t="s">
        <v>141</v>
      </c>
    </row>
    <row r="180" spans="1:1" x14ac:dyDescent="0.25">
      <c r="A180" s="2" t="s">
        <v>410</v>
      </c>
    </row>
  </sheetData>
  <sortState ref="G76:G95">
    <sortCondition ref="G76:G9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K44"/>
  <sheetViews>
    <sheetView tabSelected="1" zoomScaleNormal="100" workbookViewId="0">
      <selection activeCell="C29" sqref="C29:I29"/>
    </sheetView>
  </sheetViews>
  <sheetFormatPr baseColWidth="10" defaultRowHeight="12.75" x14ac:dyDescent="0.2"/>
  <cols>
    <col min="1" max="1" width="5.7109375" style="71" customWidth="1"/>
    <col min="2" max="2" width="5.42578125" style="71" customWidth="1"/>
    <col min="3" max="3" width="27.7109375" style="71" customWidth="1"/>
    <col min="4" max="4" width="9.42578125" style="71" customWidth="1"/>
    <col min="5" max="5" width="10.7109375" style="71" customWidth="1"/>
    <col min="6" max="6" width="11.5703125" style="71" customWidth="1"/>
    <col min="7" max="7" width="11.28515625" style="71" customWidth="1"/>
    <col min="8" max="8" width="10.7109375" style="71" customWidth="1"/>
    <col min="9" max="9" width="27" style="71" customWidth="1"/>
    <col min="10" max="10" width="15.7109375" style="116" customWidth="1"/>
    <col min="11" max="11" width="55.85546875" style="71" customWidth="1"/>
    <col min="12" max="16384" width="11.42578125" style="71"/>
  </cols>
  <sheetData>
    <row r="1" spans="2:11" ht="15" customHeight="1" x14ac:dyDescent="0.2">
      <c r="B1" s="101"/>
      <c r="C1" s="163" t="s">
        <v>137</v>
      </c>
      <c r="D1" s="159"/>
      <c r="E1" s="159"/>
      <c r="F1" s="158" t="s">
        <v>136</v>
      </c>
      <c r="G1" s="158"/>
      <c r="H1" s="159" t="s">
        <v>135</v>
      </c>
      <c r="I1" s="160"/>
    </row>
    <row r="2" spans="2:11" ht="13.5" thickBot="1" x14ac:dyDescent="0.25">
      <c r="B2" s="101"/>
      <c r="C2" s="164" t="s">
        <v>264</v>
      </c>
      <c r="D2" s="165"/>
      <c r="E2" s="165"/>
      <c r="F2" s="161" t="str">
        <f>+VLOOKUP($H$2,Liste!$B$2:$C$157,2,FALSE)</f>
        <v>0753494R</v>
      </c>
      <c r="G2" s="161"/>
      <c r="H2" s="161" t="s">
        <v>338</v>
      </c>
      <c r="I2" s="162"/>
    </row>
    <row r="3" spans="2:11" ht="15.75" x14ac:dyDescent="0.25"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2:11" ht="15.75" x14ac:dyDescent="0.25"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2:11" ht="15" x14ac:dyDescent="0.25">
      <c r="B5" s="156" t="s">
        <v>138</v>
      </c>
      <c r="C5" s="156"/>
      <c r="D5" s="156"/>
      <c r="E5" s="156"/>
      <c r="F5" s="156"/>
      <c r="G5" s="156"/>
      <c r="H5" s="156"/>
      <c r="I5" s="157"/>
      <c r="J5" s="118" t="s">
        <v>3</v>
      </c>
      <c r="K5" s="119" t="s">
        <v>67</v>
      </c>
    </row>
    <row r="6" spans="2:11" x14ac:dyDescent="0.2">
      <c r="B6" s="168" t="s">
        <v>139</v>
      </c>
      <c r="C6" s="168"/>
      <c r="D6" s="168"/>
      <c r="E6" s="168"/>
      <c r="F6" s="168"/>
      <c r="G6" s="168"/>
      <c r="H6" s="168"/>
      <c r="I6" s="169"/>
      <c r="J6" s="120"/>
      <c r="K6" s="121"/>
    </row>
    <row r="7" spans="2:11" x14ac:dyDescent="0.2">
      <c r="B7" s="122" t="s">
        <v>44</v>
      </c>
      <c r="C7" s="123" t="s">
        <v>45</v>
      </c>
      <c r="D7" s="124"/>
      <c r="E7" s="124"/>
      <c r="F7" s="124"/>
      <c r="G7" s="124"/>
      <c r="H7" s="124"/>
      <c r="I7" s="124"/>
      <c r="J7" s="125">
        <f>J8+J13</f>
        <v>0</v>
      </c>
      <c r="K7" s="126"/>
    </row>
    <row r="8" spans="2:11" x14ac:dyDescent="0.2">
      <c r="B8" s="127" t="s">
        <v>46</v>
      </c>
      <c r="C8" s="174" t="s">
        <v>124</v>
      </c>
      <c r="D8" s="175"/>
      <c r="E8" s="175"/>
      <c r="F8" s="175"/>
      <c r="G8" s="175"/>
      <c r="H8" s="175"/>
      <c r="I8" s="175"/>
      <c r="J8" s="128">
        <f>+'1+ 2 opérations pluriannuelles'!J62</f>
        <v>0</v>
      </c>
      <c r="K8" s="129"/>
    </row>
    <row r="9" spans="2:11" x14ac:dyDescent="0.2">
      <c r="B9" s="127"/>
      <c r="C9" s="174" t="s">
        <v>94</v>
      </c>
      <c r="D9" s="175"/>
      <c r="E9" s="175"/>
      <c r="F9" s="175"/>
      <c r="G9" s="175"/>
      <c r="H9" s="175"/>
      <c r="I9" s="175"/>
      <c r="J9" s="130">
        <f>+'1+ 2 opérations pluriannuelles'!J28</f>
        <v>0</v>
      </c>
      <c r="K9" s="129"/>
    </row>
    <row r="10" spans="2:11" x14ac:dyDescent="0.2">
      <c r="B10" s="127"/>
      <c r="C10" s="174" t="s">
        <v>95</v>
      </c>
      <c r="D10" s="175"/>
      <c r="E10" s="175"/>
      <c r="F10" s="175"/>
      <c r="G10" s="175"/>
      <c r="H10" s="175"/>
      <c r="I10" s="175"/>
      <c r="J10" s="130">
        <f>+'1+ 2 opérations pluriannuelles'!J35</f>
        <v>0</v>
      </c>
      <c r="K10" s="129"/>
    </row>
    <row r="11" spans="2:11" x14ac:dyDescent="0.2">
      <c r="B11" s="127"/>
      <c r="C11" s="174" t="s">
        <v>96</v>
      </c>
      <c r="D11" s="175"/>
      <c r="E11" s="175"/>
      <c r="F11" s="175"/>
      <c r="G11" s="175"/>
      <c r="H11" s="175"/>
      <c r="I11" s="175"/>
      <c r="J11" s="130">
        <f>+'1+ 2 opérations pluriannuelles'!J45</f>
        <v>0</v>
      </c>
      <c r="K11" s="129"/>
    </row>
    <row r="12" spans="2:11" x14ac:dyDescent="0.2">
      <c r="B12" s="127"/>
      <c r="C12" s="174" t="s">
        <v>97</v>
      </c>
      <c r="D12" s="175"/>
      <c r="E12" s="175"/>
      <c r="F12" s="175"/>
      <c r="G12" s="175"/>
      <c r="H12" s="175"/>
      <c r="I12" s="175"/>
      <c r="J12" s="130">
        <f>+'1+ 2 opérations pluriannuelles'!J61</f>
        <v>0</v>
      </c>
      <c r="K12" s="129"/>
    </row>
    <row r="13" spans="2:11" x14ac:dyDescent="0.2">
      <c r="B13" s="127" t="s">
        <v>47</v>
      </c>
      <c r="C13" s="174" t="s">
        <v>48</v>
      </c>
      <c r="D13" s="175"/>
      <c r="E13" s="175"/>
      <c r="F13" s="175"/>
      <c r="G13" s="175"/>
      <c r="H13" s="175"/>
      <c r="I13" s="175"/>
      <c r="J13" s="128">
        <f>-'1+ 2 opérations pluriannuelles'!L62</f>
        <v>0</v>
      </c>
      <c r="K13" s="129"/>
    </row>
    <row r="14" spans="2:11" x14ac:dyDescent="0.2">
      <c r="B14" s="131"/>
      <c r="C14" s="174" t="s">
        <v>94</v>
      </c>
      <c r="D14" s="175"/>
      <c r="E14" s="175"/>
      <c r="F14" s="175"/>
      <c r="G14" s="175"/>
      <c r="H14" s="175"/>
      <c r="I14" s="175"/>
      <c r="J14" s="130">
        <f>-'1+ 2 opérations pluriannuelles'!L28</f>
        <v>0</v>
      </c>
      <c r="K14" s="129"/>
    </row>
    <row r="15" spans="2:11" x14ac:dyDescent="0.2">
      <c r="B15" s="131"/>
      <c r="C15" s="174" t="s">
        <v>95</v>
      </c>
      <c r="D15" s="175"/>
      <c r="E15" s="175"/>
      <c r="F15" s="175"/>
      <c r="G15" s="175"/>
      <c r="H15" s="175"/>
      <c r="I15" s="175"/>
      <c r="J15" s="130">
        <f>-'1+ 2 opérations pluriannuelles'!L35</f>
        <v>0</v>
      </c>
      <c r="K15" s="129"/>
    </row>
    <row r="16" spans="2:11" x14ac:dyDescent="0.2">
      <c r="B16" s="131"/>
      <c r="C16" s="174" t="s">
        <v>96</v>
      </c>
      <c r="D16" s="175"/>
      <c r="E16" s="175"/>
      <c r="F16" s="175"/>
      <c r="G16" s="175"/>
      <c r="H16" s="175"/>
      <c r="I16" s="175"/>
      <c r="J16" s="130">
        <f>-'1+ 2 opérations pluriannuelles'!L45</f>
        <v>0</v>
      </c>
      <c r="K16" s="129"/>
    </row>
    <row r="17" spans="2:11" x14ac:dyDescent="0.2">
      <c r="B17" s="132"/>
      <c r="C17" s="174" t="s">
        <v>97</v>
      </c>
      <c r="D17" s="175"/>
      <c r="E17" s="175"/>
      <c r="F17" s="175"/>
      <c r="G17" s="175"/>
      <c r="H17" s="175"/>
      <c r="I17" s="175"/>
      <c r="J17" s="130">
        <f>-'1+ 2 opérations pluriannuelles'!L61</f>
        <v>0</v>
      </c>
      <c r="K17" s="129"/>
    </row>
    <row r="18" spans="2:11" x14ac:dyDescent="0.2">
      <c r="B18" s="133" t="s">
        <v>49</v>
      </c>
      <c r="C18" s="177" t="s">
        <v>101</v>
      </c>
      <c r="D18" s="177"/>
      <c r="E18" s="177"/>
      <c r="F18" s="177"/>
      <c r="G18" s="177"/>
      <c r="H18" s="177"/>
      <c r="I18" s="178"/>
      <c r="J18" s="125">
        <f>+J19+J24</f>
        <v>0</v>
      </c>
      <c r="K18" s="126"/>
    </row>
    <row r="19" spans="2:11" x14ac:dyDescent="0.2">
      <c r="B19" s="127" t="s">
        <v>50</v>
      </c>
      <c r="C19" s="174" t="s">
        <v>102</v>
      </c>
      <c r="D19" s="175"/>
      <c r="E19" s="175"/>
      <c r="F19" s="175"/>
      <c r="G19" s="175"/>
      <c r="H19" s="175"/>
      <c r="I19" s="175"/>
      <c r="J19" s="128">
        <f>+'1+ 2 opérations pluriannuelles'!M62</f>
        <v>0</v>
      </c>
      <c r="K19" s="129"/>
    </row>
    <row r="20" spans="2:11" x14ac:dyDescent="0.2">
      <c r="B20" s="127"/>
      <c r="C20" s="174" t="s">
        <v>94</v>
      </c>
      <c r="D20" s="175"/>
      <c r="E20" s="175"/>
      <c r="F20" s="175"/>
      <c r="G20" s="175"/>
      <c r="H20" s="175"/>
      <c r="I20" s="175"/>
      <c r="J20" s="130">
        <f>+'1+ 2 opérations pluriannuelles'!M28</f>
        <v>0</v>
      </c>
      <c r="K20" s="129"/>
    </row>
    <row r="21" spans="2:11" x14ac:dyDescent="0.2">
      <c r="B21" s="127"/>
      <c r="C21" s="174" t="s">
        <v>95</v>
      </c>
      <c r="D21" s="175"/>
      <c r="E21" s="175"/>
      <c r="F21" s="175"/>
      <c r="G21" s="175"/>
      <c r="H21" s="175"/>
      <c r="I21" s="175"/>
      <c r="J21" s="130">
        <f>+'1+ 2 opérations pluriannuelles'!M35</f>
        <v>0</v>
      </c>
      <c r="K21" s="129"/>
    </row>
    <row r="22" spans="2:11" x14ac:dyDescent="0.2">
      <c r="B22" s="127"/>
      <c r="C22" s="174" t="s">
        <v>96</v>
      </c>
      <c r="D22" s="175"/>
      <c r="E22" s="175"/>
      <c r="F22" s="175"/>
      <c r="G22" s="175"/>
      <c r="H22" s="175"/>
      <c r="I22" s="175"/>
      <c r="J22" s="130">
        <f>+'1+ 2 opérations pluriannuelles'!M45</f>
        <v>0</v>
      </c>
      <c r="K22" s="129"/>
    </row>
    <row r="23" spans="2:11" x14ac:dyDescent="0.2">
      <c r="B23" s="127"/>
      <c r="C23" s="174" t="s">
        <v>97</v>
      </c>
      <c r="D23" s="175"/>
      <c r="E23" s="175"/>
      <c r="F23" s="175"/>
      <c r="G23" s="175"/>
      <c r="H23" s="175"/>
      <c r="I23" s="175"/>
      <c r="J23" s="130">
        <f>+'1+ 2 opérations pluriannuelles'!M61</f>
        <v>0</v>
      </c>
      <c r="K23" s="129"/>
    </row>
    <row r="24" spans="2:11" x14ac:dyDescent="0.2">
      <c r="B24" s="127" t="s">
        <v>51</v>
      </c>
      <c r="C24" s="174" t="s">
        <v>103</v>
      </c>
      <c r="D24" s="175"/>
      <c r="E24" s="175"/>
      <c r="F24" s="175"/>
      <c r="G24" s="175"/>
      <c r="H24" s="175"/>
      <c r="I24" s="175"/>
      <c r="J24" s="128">
        <f>+'1+ 2 opérations pluriannuelles'!O62</f>
        <v>0</v>
      </c>
      <c r="K24" s="129"/>
    </row>
    <row r="25" spans="2:11" x14ac:dyDescent="0.2">
      <c r="B25" s="127"/>
      <c r="C25" s="174" t="s">
        <v>94</v>
      </c>
      <c r="D25" s="175"/>
      <c r="E25" s="175"/>
      <c r="F25" s="175"/>
      <c r="G25" s="175"/>
      <c r="H25" s="175"/>
      <c r="I25" s="175"/>
      <c r="J25" s="130">
        <f>+'1+ 2 opérations pluriannuelles'!O28</f>
        <v>0</v>
      </c>
      <c r="K25" s="129"/>
    </row>
    <row r="26" spans="2:11" x14ac:dyDescent="0.2">
      <c r="B26" s="127"/>
      <c r="C26" s="174" t="s">
        <v>95</v>
      </c>
      <c r="D26" s="175"/>
      <c r="E26" s="175"/>
      <c r="F26" s="175"/>
      <c r="G26" s="175"/>
      <c r="H26" s="175"/>
      <c r="I26" s="175"/>
      <c r="J26" s="130">
        <f>+'1+ 2 opérations pluriannuelles'!O35</f>
        <v>0</v>
      </c>
      <c r="K26" s="129"/>
    </row>
    <row r="27" spans="2:11" x14ac:dyDescent="0.2">
      <c r="B27" s="127"/>
      <c r="C27" s="174" t="s">
        <v>96</v>
      </c>
      <c r="D27" s="175"/>
      <c r="E27" s="175"/>
      <c r="F27" s="175"/>
      <c r="G27" s="175"/>
      <c r="H27" s="175"/>
      <c r="I27" s="175"/>
      <c r="J27" s="130">
        <f>+'1+ 2 opérations pluriannuelles'!O45</f>
        <v>0</v>
      </c>
      <c r="K27" s="129"/>
    </row>
    <row r="28" spans="2:11" x14ac:dyDescent="0.2">
      <c r="B28" s="127"/>
      <c r="C28" s="174" t="s">
        <v>97</v>
      </c>
      <c r="D28" s="175"/>
      <c r="E28" s="175"/>
      <c r="F28" s="175"/>
      <c r="G28" s="175"/>
      <c r="H28" s="175"/>
      <c r="I28" s="175"/>
      <c r="J28" s="130">
        <f>+'1+ 2 opérations pluriannuelles'!O61</f>
        <v>0</v>
      </c>
      <c r="K28" s="129"/>
    </row>
    <row r="29" spans="2:11" x14ac:dyDescent="0.2">
      <c r="B29" s="122" t="s">
        <v>52</v>
      </c>
      <c r="C29" s="172" t="s">
        <v>98</v>
      </c>
      <c r="D29" s="172"/>
      <c r="E29" s="172"/>
      <c r="F29" s="172"/>
      <c r="G29" s="172"/>
      <c r="H29" s="172"/>
      <c r="I29" s="173"/>
      <c r="J29" s="125">
        <f>+J30+J31</f>
        <v>0</v>
      </c>
      <c r="K29" s="126"/>
    </row>
    <row r="30" spans="2:11" x14ac:dyDescent="0.2">
      <c r="B30" s="127" t="s">
        <v>53</v>
      </c>
      <c r="C30" s="174" t="s">
        <v>54</v>
      </c>
      <c r="D30" s="175"/>
      <c r="E30" s="175"/>
      <c r="F30" s="175"/>
      <c r="G30" s="175"/>
      <c r="H30" s="175"/>
      <c r="I30" s="175"/>
      <c r="J30" s="134">
        <f>+'3.opérations non budgétaires'!B15</f>
        <v>0</v>
      </c>
      <c r="K30" s="129"/>
    </row>
    <row r="31" spans="2:11" x14ac:dyDescent="0.2">
      <c r="B31" s="127" t="s">
        <v>55</v>
      </c>
      <c r="C31" s="174" t="s">
        <v>56</v>
      </c>
      <c r="D31" s="175"/>
      <c r="E31" s="175"/>
      <c r="F31" s="175"/>
      <c r="G31" s="175"/>
      <c r="H31" s="175"/>
      <c r="I31" s="175"/>
      <c r="J31" s="134">
        <f>+'3.opérations non budgétaires'!D24</f>
        <v>0</v>
      </c>
      <c r="K31" s="129"/>
    </row>
    <row r="32" spans="2:11" x14ac:dyDescent="0.2">
      <c r="B32" s="122" t="s">
        <v>57</v>
      </c>
      <c r="C32" s="172" t="s">
        <v>58</v>
      </c>
      <c r="D32" s="172"/>
      <c r="E32" s="172"/>
      <c r="F32" s="172"/>
      <c r="G32" s="172"/>
      <c r="H32" s="172"/>
      <c r="I32" s="173"/>
      <c r="J32" s="125">
        <f>+'4. Encaissements exceptionnels'!B8</f>
        <v>0</v>
      </c>
      <c r="K32" s="126"/>
    </row>
    <row r="33" spans="2:11" x14ac:dyDescent="0.2">
      <c r="B33" s="122" t="s">
        <v>59</v>
      </c>
      <c r="C33" s="172" t="s">
        <v>60</v>
      </c>
      <c r="D33" s="172"/>
      <c r="E33" s="172"/>
      <c r="F33" s="172"/>
      <c r="G33" s="172"/>
      <c r="H33" s="172"/>
      <c r="I33" s="173"/>
      <c r="J33" s="125">
        <f>+'5.Activités particulières'!B6</f>
        <v>0</v>
      </c>
      <c r="K33" s="126"/>
    </row>
    <row r="34" spans="2:11" x14ac:dyDescent="0.2">
      <c r="B34" s="122" t="s">
        <v>61</v>
      </c>
      <c r="C34" s="172" t="s">
        <v>62</v>
      </c>
      <c r="D34" s="172"/>
      <c r="E34" s="172"/>
      <c r="F34" s="172"/>
      <c r="G34" s="172"/>
      <c r="H34" s="172"/>
      <c r="I34" s="173"/>
      <c r="J34" s="125">
        <f>+'6.Provisions'!B19</f>
        <v>0</v>
      </c>
      <c r="K34" s="126"/>
    </row>
    <row r="35" spans="2:11" x14ac:dyDescent="0.2">
      <c r="B35" s="176" t="s">
        <v>70</v>
      </c>
      <c r="C35" s="176"/>
      <c r="D35" s="135"/>
      <c r="E35" s="135"/>
      <c r="F35" s="135"/>
      <c r="G35" s="135"/>
      <c r="H35" s="135"/>
      <c r="I35" s="136"/>
      <c r="J35" s="137">
        <f>+J7+J18+J29+J32+J33+J34</f>
        <v>0</v>
      </c>
      <c r="K35" s="138"/>
    </row>
    <row r="36" spans="2:11" x14ac:dyDescent="0.2">
      <c r="B36" s="139"/>
      <c r="C36" s="139"/>
      <c r="D36" s="139"/>
      <c r="E36" s="139"/>
      <c r="F36" s="139"/>
      <c r="G36" s="139"/>
      <c r="H36" s="139"/>
      <c r="I36" s="140"/>
      <c r="J36" s="141"/>
      <c r="K36" s="142"/>
    </row>
    <row r="37" spans="2:11" x14ac:dyDescent="0.2">
      <c r="B37" s="170" t="s">
        <v>176</v>
      </c>
      <c r="C37" s="170"/>
      <c r="D37" s="170"/>
      <c r="E37" s="170"/>
      <c r="F37" s="170"/>
      <c r="G37" s="170"/>
      <c r="H37" s="170"/>
      <c r="I37" s="171"/>
      <c r="J37" s="143">
        <f>+J6-J35</f>
        <v>0</v>
      </c>
      <c r="K37" s="144"/>
    </row>
    <row r="38" spans="2:11" x14ac:dyDescent="0.2">
      <c r="B38" s="166" t="s">
        <v>132</v>
      </c>
      <c r="C38" s="167"/>
      <c r="D38" s="167"/>
      <c r="E38" s="167"/>
      <c r="F38" s="167"/>
      <c r="G38" s="167"/>
      <c r="H38" s="167"/>
      <c r="I38" s="167"/>
      <c r="J38" s="145">
        <f>-J13</f>
        <v>0</v>
      </c>
      <c r="K38" s="146"/>
    </row>
    <row r="40" spans="2:11" x14ac:dyDescent="0.2">
      <c r="C40" s="147"/>
      <c r="D40" s="148">
        <v>2019</v>
      </c>
      <c r="E40" s="149">
        <v>2020</v>
      </c>
      <c r="F40" s="148">
        <v>2021</v>
      </c>
      <c r="G40" s="149">
        <v>2022</v>
      </c>
      <c r="H40" s="150"/>
      <c r="I40" s="150"/>
      <c r="J40" s="151"/>
    </row>
    <row r="41" spans="2:11" x14ac:dyDescent="0.2">
      <c r="C41" s="114" t="s">
        <v>63</v>
      </c>
      <c r="D41" s="152"/>
      <c r="E41" s="153"/>
      <c r="F41" s="152"/>
      <c r="G41" s="153"/>
      <c r="H41" s="150"/>
      <c r="I41" s="150"/>
      <c r="J41" s="151"/>
    </row>
    <row r="42" spans="2:11" x14ac:dyDescent="0.2">
      <c r="C42" s="114" t="s">
        <v>64</v>
      </c>
      <c r="D42" s="152"/>
      <c r="E42" s="153"/>
      <c r="F42" s="152"/>
      <c r="G42" s="153"/>
      <c r="H42" s="150"/>
      <c r="I42" s="150"/>
      <c r="J42" s="151"/>
    </row>
    <row r="43" spans="2:11" x14ac:dyDescent="0.2">
      <c r="C43" s="114" t="s">
        <v>65</v>
      </c>
      <c r="D43" s="152"/>
      <c r="E43" s="153"/>
      <c r="F43" s="152"/>
      <c r="G43" s="153"/>
      <c r="H43" s="150"/>
      <c r="I43" s="150"/>
      <c r="J43" s="151"/>
    </row>
    <row r="44" spans="2:11" x14ac:dyDescent="0.2">
      <c r="C44" s="115" t="s">
        <v>66</v>
      </c>
      <c r="D44" s="154"/>
      <c r="E44" s="155"/>
      <c r="F44" s="154"/>
      <c r="G44" s="155"/>
      <c r="H44" s="150"/>
      <c r="I44" s="150"/>
      <c r="J44" s="151"/>
    </row>
  </sheetData>
  <mergeCells count="38">
    <mergeCell ref="C8:I8"/>
    <mergeCell ref="C9:I9"/>
    <mergeCell ref="C10:I10"/>
    <mergeCell ref="B35:C35"/>
    <mergeCell ref="C23:I23"/>
    <mergeCell ref="C24:I24"/>
    <mergeCell ref="C25:I25"/>
    <mergeCell ref="C11:I11"/>
    <mergeCell ref="C12:I12"/>
    <mergeCell ref="C18:I18"/>
    <mergeCell ref="C19:I19"/>
    <mergeCell ref="C20:I20"/>
    <mergeCell ref="C21:I21"/>
    <mergeCell ref="C22:I22"/>
    <mergeCell ref="C32:I32"/>
    <mergeCell ref="B38:I38"/>
    <mergeCell ref="B6:I6"/>
    <mergeCell ref="B37:I37"/>
    <mergeCell ref="C33:I33"/>
    <mergeCell ref="C34:I34"/>
    <mergeCell ref="C14:I14"/>
    <mergeCell ref="C13:I13"/>
    <mergeCell ref="C27:I27"/>
    <mergeCell ref="C28:I28"/>
    <mergeCell ref="C29:I29"/>
    <mergeCell ref="C30:I30"/>
    <mergeCell ref="C31:I31"/>
    <mergeCell ref="C26:I26"/>
    <mergeCell ref="C15:I15"/>
    <mergeCell ref="C16:I16"/>
    <mergeCell ref="C17:I17"/>
    <mergeCell ref="B5:I5"/>
    <mergeCell ref="F1:G1"/>
    <mergeCell ref="H1:I1"/>
    <mergeCell ref="F2:G2"/>
    <mergeCell ref="H2:I2"/>
    <mergeCell ref="C1:E1"/>
    <mergeCell ref="C2:E2"/>
  </mergeCells>
  <dataValidations count="1">
    <dataValidation type="list" allowBlank="1" showInputMessage="1" showErrorMessage="1" sqref="H2:I2">
      <formula1>INDIRECT($C$2)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Liste!$A$161:$A$180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I75"/>
  <sheetViews>
    <sheetView zoomScale="85" zoomScaleNormal="85" workbookViewId="0">
      <selection activeCell="N19" sqref="N19"/>
    </sheetView>
  </sheetViews>
  <sheetFormatPr baseColWidth="10" defaultRowHeight="12.75" x14ac:dyDescent="0.2"/>
  <cols>
    <col min="1" max="1" width="54.140625" style="71" customWidth="1"/>
    <col min="2" max="11" width="15.7109375" style="71" customWidth="1"/>
    <col min="12" max="12" width="19.42578125" style="71" customWidth="1"/>
    <col min="13" max="15" width="15.7109375" style="71" customWidth="1"/>
    <col min="16" max="16384" width="11.42578125" style="71"/>
  </cols>
  <sheetData>
    <row r="1" spans="1:35" ht="13.5" thickBot="1" x14ac:dyDescent="0.25">
      <c r="A1" s="179" t="s">
        <v>100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</row>
    <row r="3" spans="1:35" x14ac:dyDescent="0.2">
      <c r="A3" s="188" t="s">
        <v>6</v>
      </c>
      <c r="B3" s="188"/>
      <c r="C3" s="188"/>
      <c r="D3" s="188"/>
      <c r="E3" s="188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35" x14ac:dyDescent="0.2">
      <c r="A4" s="72"/>
      <c r="B4" s="72"/>
      <c r="C4" s="72"/>
      <c r="D4" s="72"/>
      <c r="E4" s="72"/>
      <c r="F4" s="72"/>
      <c r="G4" s="72"/>
      <c r="H4" s="72"/>
      <c r="I4" s="72"/>
      <c r="J4" s="72"/>
    </row>
    <row r="5" spans="1:35" x14ac:dyDescent="0.2">
      <c r="A5" s="188" t="s">
        <v>104</v>
      </c>
      <c r="B5" s="188"/>
      <c r="C5" s="188"/>
      <c r="D5" s="188"/>
      <c r="E5" s="188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35" x14ac:dyDescent="0.2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35" x14ac:dyDescent="0.2">
      <c r="A7" s="189" t="s">
        <v>140</v>
      </c>
      <c r="B7" s="189"/>
      <c r="C7" s="189"/>
      <c r="D7" s="189"/>
      <c r="E7" s="189"/>
    </row>
    <row r="8" spans="1:35" x14ac:dyDescent="0.2">
      <c r="A8" s="190" t="s">
        <v>474</v>
      </c>
      <c r="B8" s="190"/>
      <c r="C8" s="190"/>
      <c r="D8" s="190"/>
      <c r="E8" s="190"/>
    </row>
    <row r="9" spans="1:35" s="75" customFormat="1" ht="60" x14ac:dyDescent="0.25">
      <c r="A9" s="73" t="s">
        <v>0</v>
      </c>
      <c r="B9" s="73" t="s">
        <v>110</v>
      </c>
      <c r="C9" s="73" t="s">
        <v>71</v>
      </c>
      <c r="D9" s="73" t="s">
        <v>109</v>
      </c>
      <c r="E9" s="73" t="s">
        <v>72</v>
      </c>
      <c r="F9" s="73" t="s">
        <v>73</v>
      </c>
      <c r="G9" s="73" t="s">
        <v>74</v>
      </c>
      <c r="H9" s="73" t="s">
        <v>85</v>
      </c>
      <c r="I9" s="73" t="s">
        <v>89</v>
      </c>
      <c r="J9" s="73" t="s">
        <v>82</v>
      </c>
      <c r="K9" s="73" t="s">
        <v>88</v>
      </c>
      <c r="L9" s="73" t="s">
        <v>127</v>
      </c>
      <c r="M9" s="73" t="s">
        <v>128</v>
      </c>
      <c r="N9" s="73" t="s">
        <v>108</v>
      </c>
      <c r="O9" s="73" t="s">
        <v>106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</row>
    <row r="10" spans="1:35" ht="16.5" customHeight="1" x14ac:dyDescent="0.2">
      <c r="A10" s="76"/>
      <c r="B10" s="77" t="s">
        <v>75</v>
      </c>
      <c r="C10" s="77" t="s">
        <v>76</v>
      </c>
      <c r="D10" s="78" t="s">
        <v>77</v>
      </c>
      <c r="E10" s="77" t="s">
        <v>78</v>
      </c>
      <c r="F10" s="77" t="s">
        <v>79</v>
      </c>
      <c r="G10" s="77" t="s">
        <v>80</v>
      </c>
      <c r="H10" s="78" t="s">
        <v>81</v>
      </c>
      <c r="I10" s="78" t="s">
        <v>83</v>
      </c>
      <c r="J10" s="78" t="s">
        <v>86</v>
      </c>
      <c r="K10" s="78" t="s">
        <v>87</v>
      </c>
      <c r="L10" s="78" t="s">
        <v>90</v>
      </c>
      <c r="M10" s="78" t="s">
        <v>91</v>
      </c>
      <c r="N10" s="78" t="s">
        <v>92</v>
      </c>
      <c r="O10" s="78" t="s">
        <v>93</v>
      </c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</row>
    <row r="11" spans="1:35" x14ac:dyDescent="0.2">
      <c r="A11" s="76"/>
      <c r="B11" s="77"/>
      <c r="C11" s="77"/>
      <c r="D11" s="80">
        <f t="shared" ref="D11:D12" si="0">IF(B11-C11&lt;0,0,+B11-C11)</f>
        <v>0</v>
      </c>
      <c r="E11" s="77"/>
      <c r="F11" s="77"/>
      <c r="G11" s="77"/>
      <c r="H11" s="80">
        <f t="shared" ref="H11" si="1">IF(C11-E11&lt;0,0,C11-E11)</f>
        <v>0</v>
      </c>
      <c r="I11" s="80">
        <f t="shared" ref="I11" si="2">IF(F11-G11&gt;0,F11-G11,0)</f>
        <v>0</v>
      </c>
      <c r="J11" s="80">
        <f t="shared" ref="J11" si="3">IF(AND(C11&gt;0,E11&gt;G11),(E11-G11),0)</f>
        <v>0</v>
      </c>
      <c r="K11" s="80">
        <f t="shared" ref="K11" si="4">IF(AND(C11&gt;0,G11&gt;E11),(G11-E11),0)</f>
        <v>0</v>
      </c>
      <c r="L11" s="80">
        <f t="shared" ref="L11" si="5">IF(K11&lt;H11,K11,H11)</f>
        <v>0</v>
      </c>
      <c r="M11" s="80">
        <f t="shared" ref="M11" si="6">IF((I11-J11-(H11-L11))&gt;0,(I11-J11-(H11-L11)),0)</f>
        <v>0</v>
      </c>
      <c r="N11" s="80">
        <f t="shared" ref="N11" si="7">IF(F11-C11&gt;0,F11-C11,0)</f>
        <v>0</v>
      </c>
      <c r="O11" s="80">
        <f t="shared" ref="O11" si="8">D11-N11</f>
        <v>0</v>
      </c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</row>
    <row r="12" spans="1:35" x14ac:dyDescent="0.2">
      <c r="A12" s="76"/>
      <c r="B12" s="77"/>
      <c r="C12" s="77"/>
      <c r="D12" s="80">
        <f t="shared" si="0"/>
        <v>0</v>
      </c>
      <c r="E12" s="77"/>
      <c r="F12" s="77"/>
      <c r="G12" s="77"/>
      <c r="H12" s="80">
        <f t="shared" ref="H12" si="9">IF(C12-E12&lt;0,0,C12-E12)</f>
        <v>0</v>
      </c>
      <c r="I12" s="80">
        <f t="shared" ref="I12" si="10">IF(F12-G12&gt;0,F12-G12,0)</f>
        <v>0</v>
      </c>
      <c r="J12" s="80">
        <f t="shared" ref="J12" si="11">IF(AND(C12&gt;0,E12&gt;G12),(E12-G12),0)</f>
        <v>0</v>
      </c>
      <c r="K12" s="80">
        <f t="shared" ref="K12" si="12">IF(AND(C12&gt;0,G12&gt;E12),(G12-E12),0)</f>
        <v>0</v>
      </c>
      <c r="L12" s="80">
        <f t="shared" ref="L12" si="13">IF(K12&lt;H12,K12,H12)</f>
        <v>0</v>
      </c>
      <c r="M12" s="80">
        <f t="shared" ref="M12" si="14">IF((I12-J12-(H12-L12))&gt;0,(I12-J12-(H12-L12)),0)</f>
        <v>0</v>
      </c>
      <c r="N12" s="80">
        <f t="shared" ref="N12" si="15">IF(F12-C12&gt;0,F12-C12,0)</f>
        <v>0</v>
      </c>
      <c r="O12" s="80">
        <f t="shared" ref="O12" si="16">D12-N12</f>
        <v>0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</row>
    <row r="13" spans="1:35" x14ac:dyDescent="0.2">
      <c r="A13" s="81"/>
      <c r="B13" s="82"/>
      <c r="C13" s="82"/>
      <c r="D13" s="80">
        <f t="shared" ref="D13:D56" si="17">IF(B13-C13&lt;0,0,+B13-C13)</f>
        <v>0</v>
      </c>
      <c r="E13" s="83"/>
      <c r="F13" s="83"/>
      <c r="G13" s="83"/>
      <c r="H13" s="80">
        <f t="shared" ref="H13:H27" si="18">IF(C13-E13&lt;0,0,C13-E13)</f>
        <v>0</v>
      </c>
      <c r="I13" s="80">
        <f t="shared" ref="I13:I27" si="19">IF(F13-G13&gt;0,F13-G13,0)</f>
        <v>0</v>
      </c>
      <c r="J13" s="80">
        <f t="shared" ref="J13:J27" si="20">IF(AND(C13&gt;0,E13&gt;G13),(E13-G13),0)</f>
        <v>0</v>
      </c>
      <c r="K13" s="80">
        <f t="shared" ref="K13:K15" si="21">IF(AND(C13&gt;0,G13&gt;E13),(G13-E13),0)</f>
        <v>0</v>
      </c>
      <c r="L13" s="80">
        <f t="shared" ref="L13:L27" si="22">IF(K13&lt;H13,K13,H13)</f>
        <v>0</v>
      </c>
      <c r="M13" s="80">
        <f t="shared" ref="M13:M27" si="23">IF((I13-J13-(H13-L13))&gt;0,(I13-J13-(H13-L13)),0)</f>
        <v>0</v>
      </c>
      <c r="N13" s="80">
        <f t="shared" ref="N13:N27" si="24">IF(F13-C13&gt;0,F13-C13,0)</f>
        <v>0</v>
      </c>
      <c r="O13" s="80">
        <f t="shared" ref="O13:O27" si="25">D13-N13</f>
        <v>0</v>
      </c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35" x14ac:dyDescent="0.2">
      <c r="A14" s="81"/>
      <c r="B14" s="82"/>
      <c r="C14" s="82"/>
      <c r="D14" s="80">
        <f t="shared" si="17"/>
        <v>0</v>
      </c>
      <c r="E14" s="83"/>
      <c r="F14" s="83"/>
      <c r="G14" s="83"/>
      <c r="H14" s="80">
        <f t="shared" si="18"/>
        <v>0</v>
      </c>
      <c r="I14" s="80">
        <f t="shared" si="19"/>
        <v>0</v>
      </c>
      <c r="J14" s="80">
        <f t="shared" si="20"/>
        <v>0</v>
      </c>
      <c r="K14" s="80">
        <f t="shared" si="21"/>
        <v>0</v>
      </c>
      <c r="L14" s="80">
        <f t="shared" si="22"/>
        <v>0</v>
      </c>
      <c r="M14" s="80">
        <f t="shared" si="23"/>
        <v>0</v>
      </c>
      <c r="N14" s="80">
        <f t="shared" si="24"/>
        <v>0</v>
      </c>
      <c r="O14" s="80">
        <f t="shared" si="25"/>
        <v>0</v>
      </c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</row>
    <row r="15" spans="1:35" x14ac:dyDescent="0.2">
      <c r="A15" s="84"/>
      <c r="B15" s="82"/>
      <c r="C15" s="82"/>
      <c r="D15" s="80">
        <f t="shared" si="17"/>
        <v>0</v>
      </c>
      <c r="E15" s="83"/>
      <c r="F15" s="83"/>
      <c r="G15" s="83"/>
      <c r="H15" s="80">
        <f t="shared" si="18"/>
        <v>0</v>
      </c>
      <c r="I15" s="80">
        <f t="shared" si="19"/>
        <v>0</v>
      </c>
      <c r="J15" s="80">
        <f t="shared" si="20"/>
        <v>0</v>
      </c>
      <c r="K15" s="80">
        <f t="shared" si="21"/>
        <v>0</v>
      </c>
      <c r="L15" s="80">
        <f t="shared" si="22"/>
        <v>0</v>
      </c>
      <c r="M15" s="80">
        <f t="shared" si="23"/>
        <v>0</v>
      </c>
      <c r="N15" s="80">
        <f t="shared" si="24"/>
        <v>0</v>
      </c>
      <c r="O15" s="80">
        <f t="shared" si="25"/>
        <v>0</v>
      </c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</row>
    <row r="16" spans="1:35" x14ac:dyDescent="0.2">
      <c r="A16" s="84"/>
      <c r="B16" s="82"/>
      <c r="C16" s="82"/>
      <c r="D16" s="80">
        <f t="shared" si="17"/>
        <v>0</v>
      </c>
      <c r="E16" s="83"/>
      <c r="F16" s="83"/>
      <c r="G16" s="83"/>
      <c r="H16" s="80">
        <f t="shared" si="18"/>
        <v>0</v>
      </c>
      <c r="I16" s="80">
        <f t="shared" si="19"/>
        <v>0</v>
      </c>
      <c r="J16" s="80">
        <f t="shared" si="20"/>
        <v>0</v>
      </c>
      <c r="K16" s="80">
        <f t="shared" ref="K16:K27" si="26">IF(AND(C16&gt;0,G16&gt;E16),(G16-E16),0)</f>
        <v>0</v>
      </c>
      <c r="L16" s="80">
        <f t="shared" si="22"/>
        <v>0</v>
      </c>
      <c r="M16" s="80">
        <f t="shared" si="23"/>
        <v>0</v>
      </c>
      <c r="N16" s="80">
        <f t="shared" si="24"/>
        <v>0</v>
      </c>
      <c r="O16" s="80">
        <f t="shared" si="25"/>
        <v>0</v>
      </c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</row>
    <row r="17" spans="1:35" x14ac:dyDescent="0.2">
      <c r="A17" s="84"/>
      <c r="B17" s="82"/>
      <c r="C17" s="82"/>
      <c r="D17" s="80">
        <f t="shared" si="17"/>
        <v>0</v>
      </c>
      <c r="E17" s="83"/>
      <c r="F17" s="83"/>
      <c r="G17" s="83"/>
      <c r="H17" s="80">
        <f t="shared" si="18"/>
        <v>0</v>
      </c>
      <c r="I17" s="80">
        <f t="shared" si="19"/>
        <v>0</v>
      </c>
      <c r="J17" s="80">
        <f t="shared" si="20"/>
        <v>0</v>
      </c>
      <c r="K17" s="80">
        <f t="shared" si="26"/>
        <v>0</v>
      </c>
      <c r="L17" s="80">
        <f t="shared" si="22"/>
        <v>0</v>
      </c>
      <c r="M17" s="80">
        <f t="shared" si="23"/>
        <v>0</v>
      </c>
      <c r="N17" s="80">
        <f t="shared" si="24"/>
        <v>0</v>
      </c>
      <c r="O17" s="80">
        <f t="shared" si="25"/>
        <v>0</v>
      </c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</row>
    <row r="18" spans="1:35" x14ac:dyDescent="0.2">
      <c r="A18" s="84"/>
      <c r="B18" s="82"/>
      <c r="C18" s="82"/>
      <c r="D18" s="80">
        <f t="shared" si="17"/>
        <v>0</v>
      </c>
      <c r="E18" s="83"/>
      <c r="F18" s="83"/>
      <c r="G18" s="83"/>
      <c r="H18" s="80">
        <f t="shared" si="18"/>
        <v>0</v>
      </c>
      <c r="I18" s="80">
        <f t="shared" si="19"/>
        <v>0</v>
      </c>
      <c r="J18" s="80">
        <f t="shared" si="20"/>
        <v>0</v>
      </c>
      <c r="K18" s="80">
        <f t="shared" si="26"/>
        <v>0</v>
      </c>
      <c r="L18" s="80">
        <f t="shared" si="22"/>
        <v>0</v>
      </c>
      <c r="M18" s="80">
        <f t="shared" si="23"/>
        <v>0</v>
      </c>
      <c r="N18" s="80">
        <f t="shared" si="24"/>
        <v>0</v>
      </c>
      <c r="O18" s="80">
        <f t="shared" si="25"/>
        <v>0</v>
      </c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</row>
    <row r="19" spans="1:35" x14ac:dyDescent="0.2">
      <c r="A19" s="84"/>
      <c r="B19" s="82"/>
      <c r="C19" s="82"/>
      <c r="D19" s="80">
        <f t="shared" si="17"/>
        <v>0</v>
      </c>
      <c r="E19" s="83"/>
      <c r="F19" s="83"/>
      <c r="G19" s="83"/>
      <c r="H19" s="80">
        <f t="shared" si="18"/>
        <v>0</v>
      </c>
      <c r="I19" s="80">
        <f t="shared" si="19"/>
        <v>0</v>
      </c>
      <c r="J19" s="80">
        <f t="shared" si="20"/>
        <v>0</v>
      </c>
      <c r="K19" s="80">
        <f t="shared" si="26"/>
        <v>0</v>
      </c>
      <c r="L19" s="80">
        <f t="shared" si="22"/>
        <v>0</v>
      </c>
      <c r="M19" s="80">
        <f t="shared" si="23"/>
        <v>0</v>
      </c>
      <c r="N19" s="80">
        <f t="shared" si="24"/>
        <v>0</v>
      </c>
      <c r="O19" s="80">
        <f t="shared" si="25"/>
        <v>0</v>
      </c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</row>
    <row r="20" spans="1:35" x14ac:dyDescent="0.2">
      <c r="A20" s="84"/>
      <c r="B20" s="82"/>
      <c r="C20" s="82"/>
      <c r="D20" s="80">
        <f t="shared" si="17"/>
        <v>0</v>
      </c>
      <c r="E20" s="83"/>
      <c r="F20" s="83"/>
      <c r="G20" s="83"/>
      <c r="H20" s="80">
        <f t="shared" si="18"/>
        <v>0</v>
      </c>
      <c r="I20" s="80">
        <f t="shared" si="19"/>
        <v>0</v>
      </c>
      <c r="J20" s="80">
        <f t="shared" si="20"/>
        <v>0</v>
      </c>
      <c r="K20" s="80">
        <f t="shared" si="26"/>
        <v>0</v>
      </c>
      <c r="L20" s="80">
        <f t="shared" si="22"/>
        <v>0</v>
      </c>
      <c r="M20" s="80">
        <f t="shared" si="23"/>
        <v>0</v>
      </c>
      <c r="N20" s="80">
        <f t="shared" si="24"/>
        <v>0</v>
      </c>
      <c r="O20" s="80">
        <f t="shared" si="25"/>
        <v>0</v>
      </c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</row>
    <row r="21" spans="1:35" x14ac:dyDescent="0.2">
      <c r="A21" s="84"/>
      <c r="B21" s="82"/>
      <c r="C21" s="82"/>
      <c r="D21" s="80">
        <f t="shared" si="17"/>
        <v>0</v>
      </c>
      <c r="E21" s="83"/>
      <c r="F21" s="83"/>
      <c r="G21" s="83"/>
      <c r="H21" s="80">
        <f t="shared" si="18"/>
        <v>0</v>
      </c>
      <c r="I21" s="80">
        <f t="shared" si="19"/>
        <v>0</v>
      </c>
      <c r="J21" s="80">
        <f t="shared" si="20"/>
        <v>0</v>
      </c>
      <c r="K21" s="80">
        <f t="shared" si="26"/>
        <v>0</v>
      </c>
      <c r="L21" s="80">
        <f t="shared" si="22"/>
        <v>0</v>
      </c>
      <c r="M21" s="80">
        <f t="shared" si="23"/>
        <v>0</v>
      </c>
      <c r="N21" s="80">
        <f t="shared" si="24"/>
        <v>0</v>
      </c>
      <c r="O21" s="80">
        <f t="shared" si="25"/>
        <v>0</v>
      </c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</row>
    <row r="22" spans="1:35" x14ac:dyDescent="0.2">
      <c r="A22" s="84"/>
      <c r="B22" s="82"/>
      <c r="C22" s="82"/>
      <c r="D22" s="80">
        <f t="shared" si="17"/>
        <v>0</v>
      </c>
      <c r="E22" s="83"/>
      <c r="F22" s="83"/>
      <c r="G22" s="83"/>
      <c r="H22" s="80">
        <f t="shared" si="18"/>
        <v>0</v>
      </c>
      <c r="I22" s="80">
        <f t="shared" si="19"/>
        <v>0</v>
      </c>
      <c r="J22" s="80">
        <f t="shared" si="20"/>
        <v>0</v>
      </c>
      <c r="K22" s="80">
        <f t="shared" si="26"/>
        <v>0</v>
      </c>
      <c r="L22" s="80">
        <f t="shared" si="22"/>
        <v>0</v>
      </c>
      <c r="M22" s="80">
        <f t="shared" si="23"/>
        <v>0</v>
      </c>
      <c r="N22" s="80">
        <f t="shared" si="24"/>
        <v>0</v>
      </c>
      <c r="O22" s="80">
        <f t="shared" si="25"/>
        <v>0</v>
      </c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</row>
    <row r="23" spans="1:35" x14ac:dyDescent="0.2">
      <c r="A23" s="84"/>
      <c r="B23" s="82"/>
      <c r="C23" s="82"/>
      <c r="D23" s="80">
        <f t="shared" si="17"/>
        <v>0</v>
      </c>
      <c r="E23" s="83"/>
      <c r="F23" s="83"/>
      <c r="G23" s="83"/>
      <c r="H23" s="80">
        <f t="shared" si="18"/>
        <v>0</v>
      </c>
      <c r="I23" s="80">
        <f t="shared" si="19"/>
        <v>0</v>
      </c>
      <c r="J23" s="80">
        <f t="shared" si="20"/>
        <v>0</v>
      </c>
      <c r="K23" s="80">
        <f t="shared" si="26"/>
        <v>0</v>
      </c>
      <c r="L23" s="80">
        <f t="shared" si="22"/>
        <v>0</v>
      </c>
      <c r="M23" s="80">
        <f t="shared" si="23"/>
        <v>0</v>
      </c>
      <c r="N23" s="80">
        <f t="shared" si="24"/>
        <v>0</v>
      </c>
      <c r="O23" s="80">
        <f t="shared" si="25"/>
        <v>0</v>
      </c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</row>
    <row r="24" spans="1:35" x14ac:dyDescent="0.2">
      <c r="A24" s="84"/>
      <c r="B24" s="82"/>
      <c r="C24" s="82"/>
      <c r="D24" s="80">
        <f t="shared" si="17"/>
        <v>0</v>
      </c>
      <c r="E24" s="83"/>
      <c r="F24" s="83"/>
      <c r="G24" s="83"/>
      <c r="H24" s="80">
        <f t="shared" si="18"/>
        <v>0</v>
      </c>
      <c r="I24" s="80">
        <f t="shared" si="19"/>
        <v>0</v>
      </c>
      <c r="J24" s="80">
        <f t="shared" si="20"/>
        <v>0</v>
      </c>
      <c r="K24" s="80">
        <f t="shared" si="26"/>
        <v>0</v>
      </c>
      <c r="L24" s="80">
        <f t="shared" si="22"/>
        <v>0</v>
      </c>
      <c r="M24" s="80">
        <f t="shared" si="23"/>
        <v>0</v>
      </c>
      <c r="N24" s="80">
        <f t="shared" si="24"/>
        <v>0</v>
      </c>
      <c r="O24" s="80">
        <f t="shared" si="25"/>
        <v>0</v>
      </c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</row>
    <row r="25" spans="1:35" x14ac:dyDescent="0.2">
      <c r="A25" s="84"/>
      <c r="B25" s="82"/>
      <c r="C25" s="82"/>
      <c r="D25" s="80">
        <f t="shared" si="17"/>
        <v>0</v>
      </c>
      <c r="E25" s="83"/>
      <c r="F25" s="83"/>
      <c r="G25" s="83"/>
      <c r="H25" s="80">
        <f t="shared" si="18"/>
        <v>0</v>
      </c>
      <c r="I25" s="80">
        <f t="shared" si="19"/>
        <v>0</v>
      </c>
      <c r="J25" s="80">
        <f t="shared" si="20"/>
        <v>0</v>
      </c>
      <c r="K25" s="80">
        <f t="shared" si="26"/>
        <v>0</v>
      </c>
      <c r="L25" s="80">
        <f t="shared" si="22"/>
        <v>0</v>
      </c>
      <c r="M25" s="80">
        <f t="shared" si="23"/>
        <v>0</v>
      </c>
      <c r="N25" s="80">
        <f t="shared" si="24"/>
        <v>0</v>
      </c>
      <c r="O25" s="80">
        <f t="shared" si="25"/>
        <v>0</v>
      </c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</row>
    <row r="26" spans="1:35" x14ac:dyDescent="0.2">
      <c r="A26" s="84"/>
      <c r="B26" s="82"/>
      <c r="C26" s="82"/>
      <c r="D26" s="80">
        <f t="shared" si="17"/>
        <v>0</v>
      </c>
      <c r="E26" s="83"/>
      <c r="F26" s="83"/>
      <c r="G26" s="83"/>
      <c r="H26" s="80">
        <f t="shared" si="18"/>
        <v>0</v>
      </c>
      <c r="I26" s="80">
        <f t="shared" si="19"/>
        <v>0</v>
      </c>
      <c r="J26" s="80">
        <f t="shared" si="20"/>
        <v>0</v>
      </c>
      <c r="K26" s="80">
        <f t="shared" si="26"/>
        <v>0</v>
      </c>
      <c r="L26" s="80">
        <f t="shared" si="22"/>
        <v>0</v>
      </c>
      <c r="M26" s="80">
        <f t="shared" si="23"/>
        <v>0</v>
      </c>
      <c r="N26" s="80">
        <f t="shared" si="24"/>
        <v>0</v>
      </c>
      <c r="O26" s="80">
        <f t="shared" si="25"/>
        <v>0</v>
      </c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</row>
    <row r="27" spans="1:35" ht="13.5" thickBot="1" x14ac:dyDescent="0.25">
      <c r="A27" s="85"/>
      <c r="B27" s="86"/>
      <c r="C27" s="86"/>
      <c r="D27" s="87">
        <f t="shared" si="17"/>
        <v>0</v>
      </c>
      <c r="E27" s="88"/>
      <c r="F27" s="88"/>
      <c r="G27" s="88"/>
      <c r="H27" s="87">
        <f t="shared" si="18"/>
        <v>0</v>
      </c>
      <c r="I27" s="87">
        <f t="shared" si="19"/>
        <v>0</v>
      </c>
      <c r="J27" s="87">
        <f t="shared" si="20"/>
        <v>0</v>
      </c>
      <c r="K27" s="87">
        <f t="shared" si="26"/>
        <v>0</v>
      </c>
      <c r="L27" s="87">
        <f t="shared" si="22"/>
        <v>0</v>
      </c>
      <c r="M27" s="87">
        <f t="shared" si="23"/>
        <v>0</v>
      </c>
      <c r="N27" s="87">
        <f t="shared" si="24"/>
        <v>0</v>
      </c>
      <c r="O27" s="87">
        <f t="shared" si="25"/>
        <v>0</v>
      </c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</row>
    <row r="28" spans="1:35" ht="14.25" thickTop="1" thickBot="1" x14ac:dyDescent="0.25">
      <c r="A28" s="89" t="s">
        <v>28</v>
      </c>
      <c r="B28" s="90">
        <f t="shared" ref="B28:O28" si="27">SUM(B11:B27)</f>
        <v>0</v>
      </c>
      <c r="C28" s="90">
        <f t="shared" si="27"/>
        <v>0</v>
      </c>
      <c r="D28" s="91">
        <f t="shared" si="27"/>
        <v>0</v>
      </c>
      <c r="E28" s="90">
        <f t="shared" si="27"/>
        <v>0</v>
      </c>
      <c r="F28" s="90">
        <f t="shared" si="27"/>
        <v>0</v>
      </c>
      <c r="G28" s="90">
        <f t="shared" si="27"/>
        <v>0</v>
      </c>
      <c r="H28" s="91">
        <f t="shared" si="27"/>
        <v>0</v>
      </c>
      <c r="I28" s="91">
        <f t="shared" si="27"/>
        <v>0</v>
      </c>
      <c r="J28" s="91">
        <f t="shared" si="27"/>
        <v>0</v>
      </c>
      <c r="K28" s="91">
        <f t="shared" si="27"/>
        <v>0</v>
      </c>
      <c r="L28" s="91">
        <f t="shared" si="27"/>
        <v>0</v>
      </c>
      <c r="M28" s="91">
        <f t="shared" si="27"/>
        <v>0</v>
      </c>
      <c r="N28" s="91">
        <f t="shared" si="27"/>
        <v>0</v>
      </c>
      <c r="O28" s="91">
        <f t="shared" si="27"/>
        <v>0</v>
      </c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</row>
    <row r="29" spans="1:35" ht="13.5" thickTop="1" x14ac:dyDescent="0.2">
      <c r="A29" s="92"/>
      <c r="B29" s="88"/>
      <c r="C29" s="88"/>
      <c r="D29" s="87">
        <f t="shared" si="17"/>
        <v>0</v>
      </c>
      <c r="E29" s="88"/>
      <c r="F29" s="88"/>
      <c r="G29" s="88"/>
      <c r="H29" s="87">
        <f t="shared" ref="H29:H53" si="28">IF(C29-E29&lt;0,0,C29-E29)</f>
        <v>0</v>
      </c>
      <c r="I29" s="87">
        <f t="shared" ref="I29:I53" si="29">IF(F29-G29&gt;0,F29-G29,0)</f>
        <v>0</v>
      </c>
      <c r="J29" s="87">
        <f t="shared" ref="J29:J53" si="30">IF(AND(C29&gt;0,E29&gt;G29),(E29-G29),0)</f>
        <v>0</v>
      </c>
      <c r="K29" s="87">
        <f t="shared" ref="K29:K60" si="31">IF(AND(C29&gt;0,G29&gt;E29),(G29-E29),0)</f>
        <v>0</v>
      </c>
      <c r="L29" s="87">
        <f t="shared" ref="L29:L53" si="32">IF(K29&lt;H29,K29,H29)</f>
        <v>0</v>
      </c>
      <c r="M29" s="87">
        <f t="shared" ref="M29:M53" si="33">IF((I29-J29-(H29-L29))&gt;0,(I29-J29-(H29-L29)),0)</f>
        <v>0</v>
      </c>
      <c r="N29" s="87">
        <f t="shared" ref="N29:N53" si="34">IF(F29-C29&gt;0,F29-C29,0)</f>
        <v>0</v>
      </c>
      <c r="O29" s="87">
        <f t="shared" ref="O29:O53" si="35">D29-N29</f>
        <v>0</v>
      </c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</row>
    <row r="30" spans="1:35" x14ac:dyDescent="0.2">
      <c r="A30" s="92"/>
      <c r="B30" s="88"/>
      <c r="C30" s="88"/>
      <c r="D30" s="87">
        <f t="shared" si="17"/>
        <v>0</v>
      </c>
      <c r="E30" s="88"/>
      <c r="F30" s="88"/>
      <c r="G30" s="88"/>
      <c r="H30" s="87">
        <f t="shared" si="28"/>
        <v>0</v>
      </c>
      <c r="I30" s="87">
        <f t="shared" si="29"/>
        <v>0</v>
      </c>
      <c r="J30" s="87">
        <f t="shared" si="30"/>
        <v>0</v>
      </c>
      <c r="K30" s="87">
        <f t="shared" si="31"/>
        <v>0</v>
      </c>
      <c r="L30" s="87">
        <f t="shared" si="32"/>
        <v>0</v>
      </c>
      <c r="M30" s="87">
        <f t="shared" si="33"/>
        <v>0</v>
      </c>
      <c r="N30" s="87">
        <f t="shared" si="34"/>
        <v>0</v>
      </c>
      <c r="O30" s="87">
        <f t="shared" si="35"/>
        <v>0</v>
      </c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</row>
    <row r="31" spans="1:35" x14ac:dyDescent="0.2">
      <c r="A31" s="92"/>
      <c r="B31" s="88"/>
      <c r="C31" s="88"/>
      <c r="D31" s="87">
        <f t="shared" si="17"/>
        <v>0</v>
      </c>
      <c r="E31" s="88"/>
      <c r="F31" s="88"/>
      <c r="G31" s="88"/>
      <c r="H31" s="87">
        <f t="shared" si="28"/>
        <v>0</v>
      </c>
      <c r="I31" s="87">
        <f t="shared" si="29"/>
        <v>0</v>
      </c>
      <c r="J31" s="87">
        <f t="shared" si="30"/>
        <v>0</v>
      </c>
      <c r="K31" s="87">
        <f t="shared" si="31"/>
        <v>0</v>
      </c>
      <c r="L31" s="87">
        <f t="shared" si="32"/>
        <v>0</v>
      </c>
      <c r="M31" s="87">
        <f t="shared" si="33"/>
        <v>0</v>
      </c>
      <c r="N31" s="87">
        <f t="shared" si="34"/>
        <v>0</v>
      </c>
      <c r="O31" s="87">
        <f t="shared" si="35"/>
        <v>0</v>
      </c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</row>
    <row r="32" spans="1:35" x14ac:dyDescent="0.2">
      <c r="A32" s="92"/>
      <c r="B32" s="88"/>
      <c r="C32" s="88"/>
      <c r="D32" s="87">
        <f t="shared" si="17"/>
        <v>0</v>
      </c>
      <c r="E32" s="88"/>
      <c r="F32" s="88"/>
      <c r="G32" s="88"/>
      <c r="H32" s="87">
        <f t="shared" si="28"/>
        <v>0</v>
      </c>
      <c r="I32" s="87">
        <f t="shared" si="29"/>
        <v>0</v>
      </c>
      <c r="J32" s="87">
        <f t="shared" si="30"/>
        <v>0</v>
      </c>
      <c r="K32" s="87">
        <f t="shared" si="31"/>
        <v>0</v>
      </c>
      <c r="L32" s="87">
        <f t="shared" si="32"/>
        <v>0</v>
      </c>
      <c r="M32" s="87">
        <f t="shared" si="33"/>
        <v>0</v>
      </c>
      <c r="N32" s="87">
        <f t="shared" si="34"/>
        <v>0</v>
      </c>
      <c r="O32" s="87">
        <f t="shared" si="35"/>
        <v>0</v>
      </c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</row>
    <row r="33" spans="1:35" x14ac:dyDescent="0.2">
      <c r="A33" s="92"/>
      <c r="B33" s="88"/>
      <c r="C33" s="88"/>
      <c r="D33" s="87">
        <f t="shared" si="17"/>
        <v>0</v>
      </c>
      <c r="E33" s="88"/>
      <c r="F33" s="88"/>
      <c r="G33" s="88"/>
      <c r="H33" s="87">
        <f t="shared" si="28"/>
        <v>0</v>
      </c>
      <c r="I33" s="87">
        <f t="shared" si="29"/>
        <v>0</v>
      </c>
      <c r="J33" s="87">
        <f t="shared" si="30"/>
        <v>0</v>
      </c>
      <c r="K33" s="87">
        <f t="shared" si="31"/>
        <v>0</v>
      </c>
      <c r="L33" s="87">
        <f t="shared" si="32"/>
        <v>0</v>
      </c>
      <c r="M33" s="87">
        <f t="shared" si="33"/>
        <v>0</v>
      </c>
      <c r="N33" s="87">
        <f t="shared" si="34"/>
        <v>0</v>
      </c>
      <c r="O33" s="87">
        <f t="shared" si="35"/>
        <v>0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</row>
    <row r="34" spans="1:35" ht="13.5" thickBot="1" x14ac:dyDescent="0.25">
      <c r="A34" s="92"/>
      <c r="B34" s="88"/>
      <c r="C34" s="88"/>
      <c r="D34" s="87">
        <f t="shared" si="17"/>
        <v>0</v>
      </c>
      <c r="E34" s="88"/>
      <c r="F34" s="88"/>
      <c r="G34" s="88"/>
      <c r="H34" s="87">
        <f t="shared" si="28"/>
        <v>0</v>
      </c>
      <c r="I34" s="87">
        <f t="shared" si="29"/>
        <v>0</v>
      </c>
      <c r="J34" s="87">
        <f t="shared" si="30"/>
        <v>0</v>
      </c>
      <c r="K34" s="87">
        <f t="shared" si="31"/>
        <v>0</v>
      </c>
      <c r="L34" s="87">
        <f t="shared" si="32"/>
        <v>0</v>
      </c>
      <c r="M34" s="87">
        <f t="shared" si="33"/>
        <v>0</v>
      </c>
      <c r="N34" s="87">
        <f t="shared" si="34"/>
        <v>0</v>
      </c>
      <c r="O34" s="87">
        <f t="shared" si="35"/>
        <v>0</v>
      </c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</row>
    <row r="35" spans="1:35" ht="14.25" thickTop="1" thickBot="1" x14ac:dyDescent="0.25">
      <c r="A35" s="89" t="s">
        <v>7</v>
      </c>
      <c r="B35" s="90">
        <f t="shared" ref="B35:O35" si="36">SUM(B29:B34)</f>
        <v>0</v>
      </c>
      <c r="C35" s="90">
        <f t="shared" si="36"/>
        <v>0</v>
      </c>
      <c r="D35" s="91">
        <f t="shared" si="36"/>
        <v>0</v>
      </c>
      <c r="E35" s="90">
        <f t="shared" si="36"/>
        <v>0</v>
      </c>
      <c r="F35" s="90">
        <f t="shared" si="36"/>
        <v>0</v>
      </c>
      <c r="G35" s="90">
        <f t="shared" si="36"/>
        <v>0</v>
      </c>
      <c r="H35" s="91">
        <f t="shared" si="36"/>
        <v>0</v>
      </c>
      <c r="I35" s="91">
        <f t="shared" si="36"/>
        <v>0</v>
      </c>
      <c r="J35" s="91">
        <f t="shared" si="36"/>
        <v>0</v>
      </c>
      <c r="K35" s="91">
        <f t="shared" si="36"/>
        <v>0</v>
      </c>
      <c r="L35" s="91">
        <f t="shared" si="36"/>
        <v>0</v>
      </c>
      <c r="M35" s="91">
        <f t="shared" si="36"/>
        <v>0</v>
      </c>
      <c r="N35" s="91">
        <f t="shared" si="36"/>
        <v>0</v>
      </c>
      <c r="O35" s="91">
        <f t="shared" si="36"/>
        <v>0</v>
      </c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</row>
    <row r="36" spans="1:35" ht="13.5" thickTop="1" x14ac:dyDescent="0.2">
      <c r="A36" s="92"/>
      <c r="B36" s="88"/>
      <c r="C36" s="88"/>
      <c r="D36" s="87">
        <f t="shared" si="17"/>
        <v>0</v>
      </c>
      <c r="E36" s="88"/>
      <c r="F36" s="88"/>
      <c r="G36" s="88"/>
      <c r="H36" s="87">
        <f t="shared" si="28"/>
        <v>0</v>
      </c>
      <c r="I36" s="87">
        <f t="shared" si="29"/>
        <v>0</v>
      </c>
      <c r="J36" s="87">
        <f t="shared" si="30"/>
        <v>0</v>
      </c>
      <c r="K36" s="87">
        <f t="shared" si="31"/>
        <v>0</v>
      </c>
      <c r="L36" s="87">
        <f t="shared" si="32"/>
        <v>0</v>
      </c>
      <c r="M36" s="87">
        <f t="shared" si="33"/>
        <v>0</v>
      </c>
      <c r="N36" s="87">
        <f t="shared" si="34"/>
        <v>0</v>
      </c>
      <c r="O36" s="87">
        <f t="shared" si="35"/>
        <v>0</v>
      </c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</row>
    <row r="37" spans="1:35" x14ac:dyDescent="0.2">
      <c r="A37" s="92"/>
      <c r="B37" s="88"/>
      <c r="C37" s="88"/>
      <c r="D37" s="87">
        <f t="shared" si="17"/>
        <v>0</v>
      </c>
      <c r="E37" s="88"/>
      <c r="F37" s="88"/>
      <c r="G37" s="88"/>
      <c r="H37" s="87">
        <f t="shared" si="28"/>
        <v>0</v>
      </c>
      <c r="I37" s="87">
        <f t="shared" si="29"/>
        <v>0</v>
      </c>
      <c r="J37" s="87">
        <f t="shared" si="30"/>
        <v>0</v>
      </c>
      <c r="K37" s="87">
        <f t="shared" si="31"/>
        <v>0</v>
      </c>
      <c r="L37" s="87">
        <f t="shared" si="32"/>
        <v>0</v>
      </c>
      <c r="M37" s="87">
        <f t="shared" si="33"/>
        <v>0</v>
      </c>
      <c r="N37" s="87">
        <f t="shared" si="34"/>
        <v>0</v>
      </c>
      <c r="O37" s="87">
        <f t="shared" si="35"/>
        <v>0</v>
      </c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</row>
    <row r="38" spans="1:35" x14ac:dyDescent="0.2">
      <c r="A38" s="92"/>
      <c r="B38" s="88"/>
      <c r="C38" s="88"/>
      <c r="D38" s="87">
        <f t="shared" ref="D38:D40" si="37">IF(B38-C38&lt;0,0,+B38-C38)</f>
        <v>0</v>
      </c>
      <c r="E38" s="88"/>
      <c r="F38" s="88"/>
      <c r="G38" s="88"/>
      <c r="H38" s="87">
        <f t="shared" ref="H38:H40" si="38">IF(C38-E38&lt;0,0,C38-E38)</f>
        <v>0</v>
      </c>
      <c r="I38" s="87">
        <f t="shared" ref="I38:I40" si="39">IF(F38-G38&gt;0,F38-G38,0)</f>
        <v>0</v>
      </c>
      <c r="J38" s="87">
        <f t="shared" ref="J38:J40" si="40">IF(AND(C38&gt;0,E38&gt;G38),(E38-G38),0)</f>
        <v>0</v>
      </c>
      <c r="K38" s="87">
        <f t="shared" ref="K38:K40" si="41">IF(AND(C38&gt;0,G38&gt;E38),(G38-E38),0)</f>
        <v>0</v>
      </c>
      <c r="L38" s="87">
        <f t="shared" ref="L38:L40" si="42">IF(K38&lt;H38,K38,H38)</f>
        <v>0</v>
      </c>
      <c r="M38" s="87">
        <f t="shared" ref="M38:M40" si="43">IF((I38-J38-(H38-L38))&gt;0,(I38-J38-(H38-L38)),0)</f>
        <v>0</v>
      </c>
      <c r="N38" s="87">
        <f t="shared" ref="N38:N40" si="44">IF(F38-C38&gt;0,F38-C38,0)</f>
        <v>0</v>
      </c>
      <c r="O38" s="87">
        <f t="shared" ref="O38:O40" si="45">D38-N38</f>
        <v>0</v>
      </c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</row>
    <row r="39" spans="1:35" x14ac:dyDescent="0.2">
      <c r="A39" s="92"/>
      <c r="B39" s="88"/>
      <c r="C39" s="88"/>
      <c r="D39" s="87">
        <f t="shared" si="37"/>
        <v>0</v>
      </c>
      <c r="E39" s="88"/>
      <c r="F39" s="88"/>
      <c r="G39" s="88"/>
      <c r="H39" s="87">
        <f t="shared" si="38"/>
        <v>0</v>
      </c>
      <c r="I39" s="87">
        <f t="shared" si="39"/>
        <v>0</v>
      </c>
      <c r="J39" s="87">
        <f t="shared" si="40"/>
        <v>0</v>
      </c>
      <c r="K39" s="87">
        <f t="shared" si="41"/>
        <v>0</v>
      </c>
      <c r="L39" s="87">
        <f t="shared" si="42"/>
        <v>0</v>
      </c>
      <c r="M39" s="87">
        <f t="shared" si="43"/>
        <v>0</v>
      </c>
      <c r="N39" s="87">
        <f t="shared" si="44"/>
        <v>0</v>
      </c>
      <c r="O39" s="87">
        <f t="shared" si="45"/>
        <v>0</v>
      </c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</row>
    <row r="40" spans="1:35" x14ac:dyDescent="0.2">
      <c r="A40" s="92"/>
      <c r="B40" s="88"/>
      <c r="C40" s="88"/>
      <c r="D40" s="87">
        <f t="shared" si="37"/>
        <v>0</v>
      </c>
      <c r="E40" s="88"/>
      <c r="F40" s="88"/>
      <c r="G40" s="88"/>
      <c r="H40" s="87">
        <f t="shared" si="38"/>
        <v>0</v>
      </c>
      <c r="I40" s="87">
        <f t="shared" si="39"/>
        <v>0</v>
      </c>
      <c r="J40" s="87">
        <f t="shared" si="40"/>
        <v>0</v>
      </c>
      <c r="K40" s="87">
        <f t="shared" si="41"/>
        <v>0</v>
      </c>
      <c r="L40" s="87">
        <f t="shared" si="42"/>
        <v>0</v>
      </c>
      <c r="M40" s="87">
        <f t="shared" si="43"/>
        <v>0</v>
      </c>
      <c r="N40" s="87">
        <f t="shared" si="44"/>
        <v>0</v>
      </c>
      <c r="O40" s="87">
        <f t="shared" si="45"/>
        <v>0</v>
      </c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</row>
    <row r="41" spans="1:35" x14ac:dyDescent="0.2">
      <c r="A41" s="92"/>
      <c r="B41" s="88"/>
      <c r="C41" s="88"/>
      <c r="D41" s="87">
        <f t="shared" si="17"/>
        <v>0</v>
      </c>
      <c r="E41" s="88"/>
      <c r="F41" s="88"/>
      <c r="G41" s="88"/>
      <c r="H41" s="87">
        <f t="shared" si="28"/>
        <v>0</v>
      </c>
      <c r="I41" s="87">
        <f t="shared" si="29"/>
        <v>0</v>
      </c>
      <c r="J41" s="87">
        <f t="shared" si="30"/>
        <v>0</v>
      </c>
      <c r="K41" s="87">
        <f t="shared" si="31"/>
        <v>0</v>
      </c>
      <c r="L41" s="87">
        <f t="shared" si="32"/>
        <v>0</v>
      </c>
      <c r="M41" s="87">
        <f t="shared" si="33"/>
        <v>0</v>
      </c>
      <c r="N41" s="87">
        <f t="shared" si="34"/>
        <v>0</v>
      </c>
      <c r="O41" s="87">
        <f t="shared" si="35"/>
        <v>0</v>
      </c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</row>
    <row r="42" spans="1:35" x14ac:dyDescent="0.2">
      <c r="A42" s="92"/>
      <c r="B42" s="88"/>
      <c r="C42" s="88"/>
      <c r="D42" s="87">
        <f t="shared" si="17"/>
        <v>0</v>
      </c>
      <c r="E42" s="88"/>
      <c r="F42" s="88"/>
      <c r="G42" s="88"/>
      <c r="H42" s="87">
        <f t="shared" si="28"/>
        <v>0</v>
      </c>
      <c r="I42" s="87">
        <f t="shared" si="29"/>
        <v>0</v>
      </c>
      <c r="J42" s="87">
        <f t="shared" si="30"/>
        <v>0</v>
      </c>
      <c r="K42" s="87">
        <f t="shared" si="31"/>
        <v>0</v>
      </c>
      <c r="L42" s="87">
        <f t="shared" si="32"/>
        <v>0</v>
      </c>
      <c r="M42" s="87">
        <f t="shared" si="33"/>
        <v>0</v>
      </c>
      <c r="N42" s="87">
        <f t="shared" si="34"/>
        <v>0</v>
      </c>
      <c r="O42" s="87">
        <f t="shared" si="35"/>
        <v>0</v>
      </c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</row>
    <row r="43" spans="1:35" x14ac:dyDescent="0.2">
      <c r="A43" s="92"/>
      <c r="B43" s="88"/>
      <c r="C43" s="88"/>
      <c r="D43" s="87">
        <f t="shared" si="17"/>
        <v>0</v>
      </c>
      <c r="E43" s="88"/>
      <c r="F43" s="88"/>
      <c r="G43" s="88"/>
      <c r="H43" s="87">
        <f t="shared" si="28"/>
        <v>0</v>
      </c>
      <c r="I43" s="87">
        <f t="shared" si="29"/>
        <v>0</v>
      </c>
      <c r="J43" s="87">
        <f t="shared" si="30"/>
        <v>0</v>
      </c>
      <c r="K43" s="87">
        <f t="shared" si="31"/>
        <v>0</v>
      </c>
      <c r="L43" s="87">
        <f t="shared" si="32"/>
        <v>0</v>
      </c>
      <c r="M43" s="87">
        <f t="shared" si="33"/>
        <v>0</v>
      </c>
      <c r="N43" s="87">
        <f t="shared" si="34"/>
        <v>0</v>
      </c>
      <c r="O43" s="87">
        <f t="shared" si="35"/>
        <v>0</v>
      </c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</row>
    <row r="44" spans="1:35" ht="13.5" thickBot="1" x14ac:dyDescent="0.25">
      <c r="A44" s="92"/>
      <c r="B44" s="88"/>
      <c r="C44" s="88"/>
      <c r="D44" s="87">
        <f t="shared" si="17"/>
        <v>0</v>
      </c>
      <c r="E44" s="88"/>
      <c r="F44" s="88"/>
      <c r="G44" s="88"/>
      <c r="H44" s="87">
        <f t="shared" si="28"/>
        <v>0</v>
      </c>
      <c r="I44" s="87">
        <f t="shared" si="29"/>
        <v>0</v>
      </c>
      <c r="J44" s="87">
        <f t="shared" si="30"/>
        <v>0</v>
      </c>
      <c r="K44" s="87">
        <f t="shared" si="31"/>
        <v>0</v>
      </c>
      <c r="L44" s="87">
        <f t="shared" si="32"/>
        <v>0</v>
      </c>
      <c r="M44" s="87">
        <f t="shared" si="33"/>
        <v>0</v>
      </c>
      <c r="N44" s="87">
        <f t="shared" si="34"/>
        <v>0</v>
      </c>
      <c r="O44" s="87">
        <f t="shared" si="35"/>
        <v>0</v>
      </c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</row>
    <row r="45" spans="1:35" ht="14.25" thickTop="1" thickBot="1" x14ac:dyDescent="0.25">
      <c r="A45" s="89" t="s">
        <v>1</v>
      </c>
      <c r="B45" s="90">
        <f t="shared" ref="B45:O45" si="46">SUM(B36:B44)</f>
        <v>0</v>
      </c>
      <c r="C45" s="90">
        <f t="shared" si="46"/>
        <v>0</v>
      </c>
      <c r="D45" s="91">
        <f t="shared" si="46"/>
        <v>0</v>
      </c>
      <c r="E45" s="90">
        <f t="shared" si="46"/>
        <v>0</v>
      </c>
      <c r="F45" s="90">
        <f t="shared" si="46"/>
        <v>0</v>
      </c>
      <c r="G45" s="90">
        <f t="shared" si="46"/>
        <v>0</v>
      </c>
      <c r="H45" s="91">
        <f t="shared" si="46"/>
        <v>0</v>
      </c>
      <c r="I45" s="91">
        <f t="shared" si="46"/>
        <v>0</v>
      </c>
      <c r="J45" s="91">
        <f t="shared" si="46"/>
        <v>0</v>
      </c>
      <c r="K45" s="91">
        <f t="shared" si="46"/>
        <v>0</v>
      </c>
      <c r="L45" s="91">
        <f t="shared" si="46"/>
        <v>0</v>
      </c>
      <c r="M45" s="91">
        <f t="shared" si="46"/>
        <v>0</v>
      </c>
      <c r="N45" s="91">
        <f t="shared" si="46"/>
        <v>0</v>
      </c>
      <c r="O45" s="91">
        <f t="shared" si="46"/>
        <v>0</v>
      </c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</row>
    <row r="46" spans="1:35" ht="13.5" thickTop="1" x14ac:dyDescent="0.2">
      <c r="A46" s="93"/>
      <c r="B46" s="94"/>
      <c r="C46" s="95"/>
      <c r="D46" s="96">
        <f t="shared" si="17"/>
        <v>0</v>
      </c>
      <c r="E46" s="95"/>
      <c r="F46" s="95"/>
      <c r="G46" s="95"/>
      <c r="H46" s="96">
        <f t="shared" si="28"/>
        <v>0</v>
      </c>
      <c r="I46" s="96">
        <f t="shared" si="29"/>
        <v>0</v>
      </c>
      <c r="J46" s="96">
        <f t="shared" si="30"/>
        <v>0</v>
      </c>
      <c r="K46" s="96">
        <f t="shared" si="31"/>
        <v>0</v>
      </c>
      <c r="L46" s="96">
        <f t="shared" si="32"/>
        <v>0</v>
      </c>
      <c r="M46" s="96">
        <f t="shared" si="33"/>
        <v>0</v>
      </c>
      <c r="N46" s="96">
        <f t="shared" si="34"/>
        <v>0</v>
      </c>
      <c r="O46" s="96">
        <f t="shared" si="35"/>
        <v>0</v>
      </c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</row>
    <row r="47" spans="1:35" x14ac:dyDescent="0.2">
      <c r="A47" s="84"/>
      <c r="B47" s="82"/>
      <c r="C47" s="83"/>
      <c r="D47" s="80">
        <f t="shared" si="17"/>
        <v>0</v>
      </c>
      <c r="E47" s="83"/>
      <c r="F47" s="83"/>
      <c r="G47" s="83"/>
      <c r="H47" s="80">
        <f t="shared" si="28"/>
        <v>0</v>
      </c>
      <c r="I47" s="80">
        <f t="shared" si="29"/>
        <v>0</v>
      </c>
      <c r="J47" s="80">
        <f t="shared" si="30"/>
        <v>0</v>
      </c>
      <c r="K47" s="80">
        <f t="shared" si="31"/>
        <v>0</v>
      </c>
      <c r="L47" s="80">
        <f t="shared" si="32"/>
        <v>0</v>
      </c>
      <c r="M47" s="80">
        <f t="shared" si="33"/>
        <v>0</v>
      </c>
      <c r="N47" s="80">
        <f t="shared" si="34"/>
        <v>0</v>
      </c>
      <c r="O47" s="80">
        <f t="shared" si="35"/>
        <v>0</v>
      </c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</row>
    <row r="48" spans="1:35" x14ac:dyDescent="0.2">
      <c r="A48" s="84"/>
      <c r="B48" s="82"/>
      <c r="C48" s="83"/>
      <c r="D48" s="80">
        <f t="shared" si="17"/>
        <v>0</v>
      </c>
      <c r="E48" s="83"/>
      <c r="F48" s="83"/>
      <c r="G48" s="83"/>
      <c r="H48" s="80">
        <f t="shared" si="28"/>
        <v>0</v>
      </c>
      <c r="I48" s="80">
        <f t="shared" si="29"/>
        <v>0</v>
      </c>
      <c r="J48" s="80">
        <f t="shared" si="30"/>
        <v>0</v>
      </c>
      <c r="K48" s="80">
        <f t="shared" si="31"/>
        <v>0</v>
      </c>
      <c r="L48" s="80">
        <f t="shared" si="32"/>
        <v>0</v>
      </c>
      <c r="M48" s="80">
        <f t="shared" si="33"/>
        <v>0</v>
      </c>
      <c r="N48" s="80">
        <f t="shared" si="34"/>
        <v>0</v>
      </c>
      <c r="O48" s="80">
        <f t="shared" si="35"/>
        <v>0</v>
      </c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</row>
    <row r="49" spans="1:35" x14ac:dyDescent="0.2">
      <c r="A49" s="84"/>
      <c r="B49" s="82"/>
      <c r="C49" s="83"/>
      <c r="D49" s="80">
        <f t="shared" si="17"/>
        <v>0</v>
      </c>
      <c r="E49" s="83"/>
      <c r="F49" s="83"/>
      <c r="G49" s="83"/>
      <c r="H49" s="80">
        <f t="shared" si="28"/>
        <v>0</v>
      </c>
      <c r="I49" s="80">
        <f t="shared" si="29"/>
        <v>0</v>
      </c>
      <c r="J49" s="80">
        <f t="shared" si="30"/>
        <v>0</v>
      </c>
      <c r="K49" s="80">
        <f t="shared" si="31"/>
        <v>0</v>
      </c>
      <c r="L49" s="80">
        <f t="shared" si="32"/>
        <v>0</v>
      </c>
      <c r="M49" s="80">
        <f t="shared" si="33"/>
        <v>0</v>
      </c>
      <c r="N49" s="80">
        <f t="shared" si="34"/>
        <v>0</v>
      </c>
      <c r="O49" s="80">
        <f t="shared" si="35"/>
        <v>0</v>
      </c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</row>
    <row r="50" spans="1:35" x14ac:dyDescent="0.2">
      <c r="A50" s="84"/>
      <c r="B50" s="82"/>
      <c r="C50" s="83"/>
      <c r="D50" s="80">
        <f t="shared" si="17"/>
        <v>0</v>
      </c>
      <c r="E50" s="83"/>
      <c r="F50" s="83"/>
      <c r="G50" s="83"/>
      <c r="H50" s="80">
        <f t="shared" si="28"/>
        <v>0</v>
      </c>
      <c r="I50" s="80">
        <f t="shared" si="29"/>
        <v>0</v>
      </c>
      <c r="J50" s="80">
        <f t="shared" si="30"/>
        <v>0</v>
      </c>
      <c r="K50" s="80">
        <f t="shared" si="31"/>
        <v>0</v>
      </c>
      <c r="L50" s="80">
        <f t="shared" si="32"/>
        <v>0</v>
      </c>
      <c r="M50" s="80">
        <f t="shared" si="33"/>
        <v>0</v>
      </c>
      <c r="N50" s="80">
        <f t="shared" si="34"/>
        <v>0</v>
      </c>
      <c r="O50" s="80">
        <f t="shared" si="35"/>
        <v>0</v>
      </c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</row>
    <row r="51" spans="1:35" x14ac:dyDescent="0.2">
      <c r="A51" s="84"/>
      <c r="B51" s="82"/>
      <c r="C51" s="83"/>
      <c r="D51" s="80">
        <f t="shared" si="17"/>
        <v>0</v>
      </c>
      <c r="E51" s="83"/>
      <c r="F51" s="83"/>
      <c r="G51" s="83"/>
      <c r="H51" s="80">
        <f t="shared" si="28"/>
        <v>0</v>
      </c>
      <c r="I51" s="80">
        <f t="shared" si="29"/>
        <v>0</v>
      </c>
      <c r="J51" s="80">
        <f t="shared" si="30"/>
        <v>0</v>
      </c>
      <c r="K51" s="80">
        <f t="shared" si="31"/>
        <v>0</v>
      </c>
      <c r="L51" s="80">
        <f t="shared" si="32"/>
        <v>0</v>
      </c>
      <c r="M51" s="80">
        <f t="shared" si="33"/>
        <v>0</v>
      </c>
      <c r="N51" s="80">
        <f t="shared" si="34"/>
        <v>0</v>
      </c>
      <c r="O51" s="80">
        <f t="shared" si="35"/>
        <v>0</v>
      </c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</row>
    <row r="52" spans="1:35" x14ac:dyDescent="0.2">
      <c r="A52" s="84"/>
      <c r="B52" s="82"/>
      <c r="C52" s="83"/>
      <c r="D52" s="80">
        <f t="shared" si="17"/>
        <v>0</v>
      </c>
      <c r="E52" s="83"/>
      <c r="F52" s="83"/>
      <c r="G52" s="83"/>
      <c r="H52" s="80">
        <f t="shared" si="28"/>
        <v>0</v>
      </c>
      <c r="I52" s="80">
        <f t="shared" si="29"/>
        <v>0</v>
      </c>
      <c r="J52" s="80">
        <f t="shared" si="30"/>
        <v>0</v>
      </c>
      <c r="K52" s="80">
        <f t="shared" si="31"/>
        <v>0</v>
      </c>
      <c r="L52" s="80">
        <f t="shared" si="32"/>
        <v>0</v>
      </c>
      <c r="M52" s="80">
        <f t="shared" si="33"/>
        <v>0</v>
      </c>
      <c r="N52" s="80">
        <f t="shared" si="34"/>
        <v>0</v>
      </c>
      <c r="O52" s="80">
        <f t="shared" si="35"/>
        <v>0</v>
      </c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</row>
    <row r="53" spans="1:35" x14ac:dyDescent="0.2">
      <c r="A53" s="84"/>
      <c r="B53" s="82"/>
      <c r="C53" s="83"/>
      <c r="D53" s="80">
        <f t="shared" si="17"/>
        <v>0</v>
      </c>
      <c r="E53" s="83"/>
      <c r="F53" s="83"/>
      <c r="G53" s="83"/>
      <c r="H53" s="80">
        <f t="shared" si="28"/>
        <v>0</v>
      </c>
      <c r="I53" s="80">
        <f t="shared" si="29"/>
        <v>0</v>
      </c>
      <c r="J53" s="80">
        <f t="shared" si="30"/>
        <v>0</v>
      </c>
      <c r="K53" s="80">
        <f t="shared" si="31"/>
        <v>0</v>
      </c>
      <c r="L53" s="80">
        <f t="shared" si="32"/>
        <v>0</v>
      </c>
      <c r="M53" s="80">
        <f t="shared" si="33"/>
        <v>0</v>
      </c>
      <c r="N53" s="80">
        <f t="shared" si="34"/>
        <v>0</v>
      </c>
      <c r="O53" s="80">
        <f t="shared" si="35"/>
        <v>0</v>
      </c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x14ac:dyDescent="0.2">
      <c r="A54" s="84"/>
      <c r="B54" s="82"/>
      <c r="C54" s="83"/>
      <c r="D54" s="80">
        <f t="shared" si="17"/>
        <v>0</v>
      </c>
      <c r="E54" s="83"/>
      <c r="F54" s="83"/>
      <c r="G54" s="83"/>
      <c r="H54" s="80">
        <f t="shared" ref="H54:H60" si="47">IF(C54-E54&lt;0,0,C54-E54)</f>
        <v>0</v>
      </c>
      <c r="I54" s="80">
        <f t="shared" ref="I54:I60" si="48">IF(F54-G54&gt;0,F54-G54,0)</f>
        <v>0</v>
      </c>
      <c r="J54" s="80">
        <f t="shared" ref="J54:J60" si="49">IF(AND(C54&gt;0,E54&gt;G54),(E54-G54),0)</f>
        <v>0</v>
      </c>
      <c r="K54" s="80">
        <f t="shared" si="31"/>
        <v>0</v>
      </c>
      <c r="L54" s="80">
        <f t="shared" ref="L54:L60" si="50">IF(K54&lt;H54,K54,H54)</f>
        <v>0</v>
      </c>
      <c r="M54" s="80">
        <f t="shared" ref="M54:M60" si="51">IF((I54-J54-(H54-L54))&gt;0,(I54-J54-(H54-L54)),0)</f>
        <v>0</v>
      </c>
      <c r="N54" s="80">
        <f t="shared" ref="N54:N60" si="52">IF(F54-C54&gt;0,F54-C54,0)</f>
        <v>0</v>
      </c>
      <c r="O54" s="80">
        <f t="shared" ref="O54:O60" si="53">D54-N54</f>
        <v>0</v>
      </c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</row>
    <row r="55" spans="1:35" x14ac:dyDescent="0.2">
      <c r="A55" s="84"/>
      <c r="B55" s="82"/>
      <c r="C55" s="83"/>
      <c r="D55" s="80">
        <f t="shared" si="17"/>
        <v>0</v>
      </c>
      <c r="E55" s="83"/>
      <c r="F55" s="83"/>
      <c r="G55" s="83"/>
      <c r="H55" s="80">
        <f t="shared" si="47"/>
        <v>0</v>
      </c>
      <c r="I55" s="80">
        <f t="shared" si="48"/>
        <v>0</v>
      </c>
      <c r="J55" s="80">
        <f t="shared" si="49"/>
        <v>0</v>
      </c>
      <c r="K55" s="80">
        <f t="shared" si="31"/>
        <v>0</v>
      </c>
      <c r="L55" s="80">
        <f t="shared" si="50"/>
        <v>0</v>
      </c>
      <c r="M55" s="80">
        <f t="shared" si="51"/>
        <v>0</v>
      </c>
      <c r="N55" s="80">
        <f t="shared" si="52"/>
        <v>0</v>
      </c>
      <c r="O55" s="80">
        <f t="shared" si="53"/>
        <v>0</v>
      </c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</row>
    <row r="56" spans="1:35" x14ac:dyDescent="0.2">
      <c r="A56" s="84"/>
      <c r="B56" s="82"/>
      <c r="C56" s="83"/>
      <c r="D56" s="80">
        <f t="shared" si="17"/>
        <v>0</v>
      </c>
      <c r="E56" s="83"/>
      <c r="F56" s="83"/>
      <c r="G56" s="83"/>
      <c r="H56" s="80">
        <f t="shared" si="47"/>
        <v>0</v>
      </c>
      <c r="I56" s="80">
        <f t="shared" si="48"/>
        <v>0</v>
      </c>
      <c r="J56" s="80">
        <f t="shared" si="49"/>
        <v>0</v>
      </c>
      <c r="K56" s="80">
        <f t="shared" si="31"/>
        <v>0</v>
      </c>
      <c r="L56" s="80">
        <f t="shared" si="50"/>
        <v>0</v>
      </c>
      <c r="M56" s="80">
        <f t="shared" si="51"/>
        <v>0</v>
      </c>
      <c r="N56" s="80">
        <f t="shared" si="52"/>
        <v>0</v>
      </c>
      <c r="O56" s="80">
        <f t="shared" si="53"/>
        <v>0</v>
      </c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</row>
    <row r="57" spans="1:35" x14ac:dyDescent="0.2">
      <c r="A57" s="84"/>
      <c r="B57" s="82"/>
      <c r="C57" s="83"/>
      <c r="D57" s="80">
        <f t="shared" ref="D57:D62" si="54">IF(B57-C57&lt;0,0,+B57-C57)</f>
        <v>0</v>
      </c>
      <c r="E57" s="83"/>
      <c r="F57" s="83"/>
      <c r="G57" s="83"/>
      <c r="H57" s="80">
        <f t="shared" si="47"/>
        <v>0</v>
      </c>
      <c r="I57" s="80">
        <f t="shared" si="48"/>
        <v>0</v>
      </c>
      <c r="J57" s="80">
        <f t="shared" si="49"/>
        <v>0</v>
      </c>
      <c r="K57" s="80">
        <f t="shared" si="31"/>
        <v>0</v>
      </c>
      <c r="L57" s="80">
        <f t="shared" si="50"/>
        <v>0</v>
      </c>
      <c r="M57" s="80">
        <f t="shared" si="51"/>
        <v>0</v>
      </c>
      <c r="N57" s="80">
        <f t="shared" si="52"/>
        <v>0</v>
      </c>
      <c r="O57" s="80">
        <f t="shared" si="53"/>
        <v>0</v>
      </c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</row>
    <row r="58" spans="1:35" x14ac:dyDescent="0.2">
      <c r="A58" s="84"/>
      <c r="B58" s="82"/>
      <c r="C58" s="83"/>
      <c r="D58" s="80">
        <f t="shared" si="54"/>
        <v>0</v>
      </c>
      <c r="E58" s="83"/>
      <c r="F58" s="83"/>
      <c r="G58" s="83"/>
      <c r="H58" s="80">
        <f t="shared" si="47"/>
        <v>0</v>
      </c>
      <c r="I58" s="80">
        <f t="shared" si="48"/>
        <v>0</v>
      </c>
      <c r="J58" s="80">
        <f t="shared" si="49"/>
        <v>0</v>
      </c>
      <c r="K58" s="80">
        <f t="shared" si="31"/>
        <v>0</v>
      </c>
      <c r="L58" s="80">
        <f t="shared" si="50"/>
        <v>0</v>
      </c>
      <c r="M58" s="80">
        <f t="shared" si="51"/>
        <v>0</v>
      </c>
      <c r="N58" s="80">
        <f t="shared" si="52"/>
        <v>0</v>
      </c>
      <c r="O58" s="80">
        <f t="shared" si="53"/>
        <v>0</v>
      </c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</row>
    <row r="59" spans="1:35" x14ac:dyDescent="0.2">
      <c r="A59" s="84"/>
      <c r="B59" s="82"/>
      <c r="C59" s="83"/>
      <c r="D59" s="80">
        <f t="shared" si="54"/>
        <v>0</v>
      </c>
      <c r="E59" s="83"/>
      <c r="F59" s="83"/>
      <c r="G59" s="83"/>
      <c r="H59" s="80">
        <f t="shared" si="47"/>
        <v>0</v>
      </c>
      <c r="I59" s="80">
        <f t="shared" si="48"/>
        <v>0</v>
      </c>
      <c r="J59" s="80">
        <f t="shared" si="49"/>
        <v>0</v>
      </c>
      <c r="K59" s="80">
        <f t="shared" si="31"/>
        <v>0</v>
      </c>
      <c r="L59" s="80">
        <f t="shared" si="50"/>
        <v>0</v>
      </c>
      <c r="M59" s="80">
        <f t="shared" si="51"/>
        <v>0</v>
      </c>
      <c r="N59" s="80">
        <f t="shared" si="52"/>
        <v>0</v>
      </c>
      <c r="O59" s="80">
        <f t="shared" si="53"/>
        <v>0</v>
      </c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</row>
    <row r="60" spans="1:35" ht="13.5" thickBot="1" x14ac:dyDescent="0.25">
      <c r="A60" s="85"/>
      <c r="B60" s="86"/>
      <c r="C60" s="88"/>
      <c r="D60" s="87">
        <f t="shared" si="54"/>
        <v>0</v>
      </c>
      <c r="E60" s="88"/>
      <c r="F60" s="88"/>
      <c r="G60" s="88"/>
      <c r="H60" s="87">
        <f t="shared" si="47"/>
        <v>0</v>
      </c>
      <c r="I60" s="87">
        <f t="shared" si="48"/>
        <v>0</v>
      </c>
      <c r="J60" s="87">
        <f t="shared" si="49"/>
        <v>0</v>
      </c>
      <c r="K60" s="87">
        <f t="shared" si="31"/>
        <v>0</v>
      </c>
      <c r="L60" s="87">
        <f t="shared" si="50"/>
        <v>0</v>
      </c>
      <c r="M60" s="87">
        <f t="shared" si="51"/>
        <v>0</v>
      </c>
      <c r="N60" s="87">
        <f t="shared" si="52"/>
        <v>0</v>
      </c>
      <c r="O60" s="87">
        <f t="shared" si="53"/>
        <v>0</v>
      </c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</row>
    <row r="61" spans="1:35" s="101" customFormat="1" ht="13.5" thickTop="1" x14ac:dyDescent="0.2">
      <c r="A61" s="97" t="s">
        <v>4</v>
      </c>
      <c r="B61" s="98">
        <f>SUM(B46:B60)</f>
        <v>0</v>
      </c>
      <c r="C61" s="98">
        <f>SUM(C46:C60)</f>
        <v>0</v>
      </c>
      <c r="D61" s="99">
        <f t="shared" si="54"/>
        <v>0</v>
      </c>
      <c r="E61" s="98">
        <f t="shared" ref="E61:O61" si="55">SUM(E46:E60)</f>
        <v>0</v>
      </c>
      <c r="F61" s="98">
        <f t="shared" si="55"/>
        <v>0</v>
      </c>
      <c r="G61" s="98">
        <f t="shared" si="55"/>
        <v>0</v>
      </c>
      <c r="H61" s="99">
        <f t="shared" si="55"/>
        <v>0</v>
      </c>
      <c r="I61" s="99">
        <f t="shared" si="55"/>
        <v>0</v>
      </c>
      <c r="J61" s="99">
        <f t="shared" si="55"/>
        <v>0</v>
      </c>
      <c r="K61" s="99">
        <f t="shared" si="55"/>
        <v>0</v>
      </c>
      <c r="L61" s="99">
        <f t="shared" si="55"/>
        <v>0</v>
      </c>
      <c r="M61" s="99">
        <f t="shared" si="55"/>
        <v>0</v>
      </c>
      <c r="N61" s="99">
        <f t="shared" si="55"/>
        <v>0</v>
      </c>
      <c r="O61" s="99">
        <f t="shared" si="55"/>
        <v>0</v>
      </c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</row>
    <row r="62" spans="1:35" s="107" customFormat="1" ht="13.5" thickBot="1" x14ac:dyDescent="0.25">
      <c r="A62" s="102" t="s">
        <v>5</v>
      </c>
      <c r="B62" s="103">
        <f>+B28+B35+B45+B61</f>
        <v>0</v>
      </c>
      <c r="C62" s="103">
        <f>+C28+C35+C45+C61</f>
        <v>0</v>
      </c>
      <c r="D62" s="104">
        <f t="shared" si="54"/>
        <v>0</v>
      </c>
      <c r="E62" s="104">
        <f t="shared" ref="E62:O62" si="56">+E28+E35+E45+E61</f>
        <v>0</v>
      </c>
      <c r="F62" s="104">
        <f t="shared" si="56"/>
        <v>0</v>
      </c>
      <c r="G62" s="104">
        <f t="shared" si="56"/>
        <v>0</v>
      </c>
      <c r="H62" s="104">
        <f t="shared" si="56"/>
        <v>0</v>
      </c>
      <c r="I62" s="104">
        <f t="shared" si="56"/>
        <v>0</v>
      </c>
      <c r="J62" s="105">
        <f t="shared" si="56"/>
        <v>0</v>
      </c>
      <c r="K62" s="104">
        <f t="shared" si="56"/>
        <v>0</v>
      </c>
      <c r="L62" s="105">
        <f t="shared" si="56"/>
        <v>0</v>
      </c>
      <c r="M62" s="105">
        <f t="shared" si="56"/>
        <v>0</v>
      </c>
      <c r="N62" s="104">
        <f t="shared" si="56"/>
        <v>0</v>
      </c>
      <c r="O62" s="105">
        <f t="shared" si="56"/>
        <v>0</v>
      </c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</row>
    <row r="63" spans="1:35" ht="70.5" customHeight="1" thickTop="1" x14ac:dyDescent="0.2">
      <c r="A63" s="79"/>
      <c r="B63" s="79"/>
      <c r="C63" s="79"/>
      <c r="D63" s="79"/>
      <c r="E63" s="79"/>
      <c r="F63" s="79"/>
      <c r="G63" s="79"/>
      <c r="H63" s="79"/>
      <c r="I63" s="79"/>
      <c r="J63" s="108" t="s">
        <v>125</v>
      </c>
      <c r="K63" s="101"/>
      <c r="L63" s="108" t="s">
        <v>84</v>
      </c>
      <c r="M63" s="108" t="s">
        <v>105</v>
      </c>
      <c r="N63" s="109"/>
      <c r="O63" s="108" t="s">
        <v>107</v>
      </c>
      <c r="P63" s="110"/>
      <c r="Q63" s="110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</row>
    <row r="64" spans="1:35" x14ac:dyDescent="0.2">
      <c r="A64" s="79" t="s">
        <v>126</v>
      </c>
      <c r="B64" s="111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</row>
    <row r="65" spans="1:35" x14ac:dyDescent="0.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</row>
    <row r="66" spans="1:35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</row>
    <row r="67" spans="1:35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</row>
    <row r="68" spans="1:35" x14ac:dyDescent="0.2">
      <c r="A68" s="100" t="s">
        <v>111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</row>
    <row r="69" spans="1:35" x14ac:dyDescent="0.2">
      <c r="A69" s="10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</row>
    <row r="70" spans="1:35" x14ac:dyDescent="0.2">
      <c r="A70" s="112" t="s">
        <v>123</v>
      </c>
      <c r="B70" s="186" t="s">
        <v>117</v>
      </c>
      <c r="C70" s="186"/>
      <c r="D70" s="186"/>
      <c r="E70" s="186"/>
      <c r="F70" s="186"/>
      <c r="G70" s="186"/>
      <c r="H70" s="186"/>
      <c r="I70" s="186"/>
      <c r="J70" s="187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</row>
    <row r="71" spans="1:35" x14ac:dyDescent="0.2">
      <c r="A71" s="113" t="s">
        <v>112</v>
      </c>
      <c r="B71" s="182" t="s">
        <v>118</v>
      </c>
      <c r="C71" s="182"/>
      <c r="D71" s="182"/>
      <c r="E71" s="182"/>
      <c r="F71" s="182"/>
      <c r="G71" s="182"/>
      <c r="H71" s="182"/>
      <c r="I71" s="182"/>
      <c r="J71" s="183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</row>
    <row r="72" spans="1:35" x14ac:dyDescent="0.2">
      <c r="A72" s="113" t="s">
        <v>113</v>
      </c>
      <c r="B72" s="182" t="s">
        <v>119</v>
      </c>
      <c r="C72" s="182"/>
      <c r="D72" s="182"/>
      <c r="E72" s="182"/>
      <c r="F72" s="182"/>
      <c r="G72" s="182"/>
      <c r="H72" s="182"/>
      <c r="I72" s="182"/>
      <c r="J72" s="183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</row>
    <row r="73" spans="1:35" x14ac:dyDescent="0.2">
      <c r="A73" s="114" t="s">
        <v>114</v>
      </c>
      <c r="B73" s="182" t="s">
        <v>120</v>
      </c>
      <c r="C73" s="182"/>
      <c r="D73" s="182"/>
      <c r="E73" s="182"/>
      <c r="F73" s="182"/>
      <c r="G73" s="182"/>
      <c r="H73" s="182"/>
      <c r="I73" s="182"/>
      <c r="J73" s="183"/>
    </row>
    <row r="74" spans="1:35" x14ac:dyDescent="0.2">
      <c r="A74" s="114" t="s">
        <v>116</v>
      </c>
      <c r="B74" s="182" t="s">
        <v>121</v>
      </c>
      <c r="C74" s="182"/>
      <c r="D74" s="182"/>
      <c r="E74" s="182"/>
      <c r="F74" s="182"/>
      <c r="G74" s="182"/>
      <c r="H74" s="182"/>
      <c r="I74" s="182"/>
      <c r="J74" s="183"/>
    </row>
    <row r="75" spans="1:35" x14ac:dyDescent="0.2">
      <c r="A75" s="115" t="s">
        <v>115</v>
      </c>
      <c r="B75" s="184" t="s">
        <v>122</v>
      </c>
      <c r="C75" s="184"/>
      <c r="D75" s="184"/>
      <c r="E75" s="184"/>
      <c r="F75" s="184"/>
      <c r="G75" s="184"/>
      <c r="H75" s="184"/>
      <c r="I75" s="184"/>
      <c r="J75" s="185"/>
    </row>
  </sheetData>
  <mergeCells count="11">
    <mergeCell ref="A1:O1"/>
    <mergeCell ref="B74:J74"/>
    <mergeCell ref="B75:J75"/>
    <mergeCell ref="B70:J70"/>
    <mergeCell ref="B71:J71"/>
    <mergeCell ref="B72:J72"/>
    <mergeCell ref="B73:J73"/>
    <mergeCell ref="A3:E3"/>
    <mergeCell ref="A5:E5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D25"/>
  <sheetViews>
    <sheetView workbookViewId="0">
      <selection activeCell="D23" sqref="D23"/>
    </sheetView>
  </sheetViews>
  <sheetFormatPr baseColWidth="10" defaultRowHeight="15" x14ac:dyDescent="0.25"/>
  <cols>
    <col min="1" max="1" width="62.7109375" style="3" customWidth="1"/>
    <col min="2" max="2" width="16.85546875" style="3" customWidth="1"/>
    <col min="3" max="3" width="17.140625" style="3" customWidth="1"/>
    <col min="4" max="4" width="19.5703125" style="3" customWidth="1"/>
    <col min="5" max="16384" width="11.42578125" style="3"/>
  </cols>
  <sheetData>
    <row r="1" spans="1:4" ht="15.75" thickBot="1" x14ac:dyDescent="0.3">
      <c r="A1" s="191" t="s">
        <v>99</v>
      </c>
      <c r="B1" s="192"/>
      <c r="C1" s="192"/>
      <c r="D1" s="193"/>
    </row>
    <row r="3" spans="1:4" x14ac:dyDescent="0.25">
      <c r="A3" s="4" t="s">
        <v>8</v>
      </c>
    </row>
    <row r="4" spans="1:4" x14ac:dyDescent="0.25">
      <c r="A4" s="5"/>
    </row>
    <row r="5" spans="1:4" s="7" customFormat="1" x14ac:dyDescent="0.25">
      <c r="A5" s="15"/>
      <c r="B5" s="16" t="s">
        <v>9</v>
      </c>
      <c r="C5" s="17" t="s">
        <v>131</v>
      </c>
    </row>
    <row r="6" spans="1:4" x14ac:dyDescent="0.25">
      <c r="A6" s="6" t="s">
        <v>11</v>
      </c>
      <c r="B6" s="8"/>
      <c r="C6" s="9"/>
    </row>
    <row r="7" spans="1:4" x14ac:dyDescent="0.25">
      <c r="A7" s="10" t="s">
        <v>129</v>
      </c>
      <c r="B7" s="8"/>
      <c r="C7" s="9"/>
    </row>
    <row r="8" spans="1:4" x14ac:dyDescent="0.25">
      <c r="A8" s="11" t="s">
        <v>130</v>
      </c>
      <c r="B8" s="59"/>
      <c r="C8" s="9"/>
    </row>
    <row r="9" spans="1:4" x14ac:dyDescent="0.25">
      <c r="A9" s="6" t="s">
        <v>12</v>
      </c>
      <c r="B9" s="59"/>
      <c r="C9" s="9"/>
    </row>
    <row r="10" spans="1:4" x14ac:dyDescent="0.25">
      <c r="A10" s="6" t="s">
        <v>13</v>
      </c>
      <c r="B10" s="59"/>
      <c r="C10" s="9"/>
    </row>
    <row r="11" spans="1:4" x14ac:dyDescent="0.25">
      <c r="A11" s="6" t="s">
        <v>14</v>
      </c>
      <c r="B11" s="59"/>
      <c r="C11" s="9"/>
    </row>
    <row r="12" spans="1:4" x14ac:dyDescent="0.25">
      <c r="A12" s="6" t="s">
        <v>15</v>
      </c>
      <c r="B12" s="8"/>
      <c r="C12" s="9"/>
    </row>
    <row r="13" spans="1:4" x14ac:dyDescent="0.25">
      <c r="A13" s="10" t="s">
        <v>129</v>
      </c>
      <c r="B13" s="8"/>
      <c r="C13" s="9"/>
    </row>
    <row r="14" spans="1:4" x14ac:dyDescent="0.25">
      <c r="A14" s="11" t="s">
        <v>130</v>
      </c>
      <c r="B14" s="59"/>
      <c r="C14" s="9"/>
    </row>
    <row r="15" spans="1:4" x14ac:dyDescent="0.25">
      <c r="A15" s="28" t="s">
        <v>2</v>
      </c>
      <c r="B15" s="57">
        <f>+B8+B9+B10+B11+B14</f>
        <v>0</v>
      </c>
      <c r="C15" s="29"/>
    </row>
    <row r="18" spans="1:4" x14ac:dyDescent="0.25">
      <c r="A18" s="12"/>
      <c r="B18" s="12"/>
      <c r="C18" s="12"/>
      <c r="D18" s="12"/>
    </row>
    <row r="19" spans="1:4" x14ac:dyDescent="0.25">
      <c r="A19" s="13" t="s">
        <v>16</v>
      </c>
      <c r="B19" s="12"/>
      <c r="C19" s="12"/>
      <c r="D19" s="12"/>
    </row>
    <row r="20" spans="1:4" x14ac:dyDescent="0.25">
      <c r="A20" s="12"/>
      <c r="B20" s="12"/>
      <c r="C20" s="12"/>
      <c r="D20" s="12"/>
    </row>
    <row r="21" spans="1:4" ht="25.5" x14ac:dyDescent="0.25">
      <c r="A21" s="26" t="s">
        <v>0</v>
      </c>
      <c r="B21" s="27" t="s">
        <v>17</v>
      </c>
      <c r="C21" s="27" t="s">
        <v>18</v>
      </c>
      <c r="D21" s="27" t="s">
        <v>19</v>
      </c>
    </row>
    <row r="22" spans="1:4" x14ac:dyDescent="0.25">
      <c r="A22" s="6" t="s">
        <v>20</v>
      </c>
      <c r="B22" s="14"/>
      <c r="C22" s="14"/>
      <c r="D22" s="18">
        <f>IF(B22-C22&gt;0,B22-C22,0)</f>
        <v>0</v>
      </c>
    </row>
    <row r="23" spans="1:4" x14ac:dyDescent="0.25">
      <c r="A23" s="6" t="s">
        <v>133</v>
      </c>
      <c r="B23" s="14"/>
      <c r="C23" s="14"/>
      <c r="D23" s="18">
        <f>IF(B23-C23&gt;0,B23-C23,0)</f>
        <v>0</v>
      </c>
    </row>
    <row r="24" spans="1:4" x14ac:dyDescent="0.25">
      <c r="A24" s="30" t="s">
        <v>2</v>
      </c>
      <c r="B24" s="31">
        <f>SUM(B22:B23)</f>
        <v>0</v>
      </c>
      <c r="C24" s="31">
        <f>SUM(C22:C23)</f>
        <v>0</v>
      </c>
      <c r="D24" s="56">
        <f>SUM(D22:D23)</f>
        <v>0</v>
      </c>
    </row>
    <row r="25" spans="1:4" x14ac:dyDescent="0.25">
      <c r="A25" s="12"/>
      <c r="B25" s="12"/>
      <c r="C25" s="12"/>
      <c r="D25" s="12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8"/>
  <sheetViews>
    <sheetView workbookViewId="0">
      <selection activeCell="B9" sqref="B9"/>
    </sheetView>
  </sheetViews>
  <sheetFormatPr baseColWidth="10" defaultRowHeight="15" x14ac:dyDescent="0.25"/>
  <cols>
    <col min="1" max="1" width="36.7109375" style="3" customWidth="1"/>
    <col min="2" max="16384" width="11.42578125" style="3"/>
  </cols>
  <sheetData>
    <row r="1" spans="1:7" ht="15.75" thickBot="1" x14ac:dyDescent="0.3">
      <c r="A1" s="191" t="s">
        <v>25</v>
      </c>
      <c r="B1" s="192"/>
      <c r="C1" s="192"/>
      <c r="D1" s="192"/>
      <c r="E1" s="192"/>
      <c r="F1" s="192"/>
      <c r="G1" s="193"/>
    </row>
    <row r="2" spans="1:7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20"/>
      <c r="B3" s="21" t="s">
        <v>3</v>
      </c>
    </row>
    <row r="4" spans="1:7" x14ac:dyDescent="0.25">
      <c r="A4" s="22" t="s">
        <v>24</v>
      </c>
      <c r="B4" s="23"/>
    </row>
    <row r="5" spans="1:7" x14ac:dyDescent="0.25">
      <c r="A5" s="22" t="s">
        <v>23</v>
      </c>
      <c r="B5" s="23"/>
    </row>
    <row r="6" spans="1:7" x14ac:dyDescent="0.25">
      <c r="A6" s="22" t="s">
        <v>22</v>
      </c>
      <c r="B6" s="24"/>
    </row>
    <row r="7" spans="1:7" x14ac:dyDescent="0.25">
      <c r="A7" s="22" t="s">
        <v>21</v>
      </c>
      <c r="B7" s="23"/>
    </row>
    <row r="8" spans="1:7" x14ac:dyDescent="0.25">
      <c r="A8" s="25" t="s">
        <v>2</v>
      </c>
      <c r="B8" s="1">
        <f>SUM(B4:B7)</f>
        <v>0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6"/>
  <sheetViews>
    <sheetView workbookViewId="0">
      <selection activeCell="C27" sqref="C27"/>
    </sheetView>
  </sheetViews>
  <sheetFormatPr baseColWidth="10" defaultColWidth="10.7109375" defaultRowHeight="15" x14ac:dyDescent="0.25"/>
  <cols>
    <col min="1" max="1" width="45.42578125" style="38" customWidth="1"/>
    <col min="2" max="2" width="12.140625" style="32" bestFit="1" customWidth="1"/>
    <col min="3" max="3" width="36" style="32" customWidth="1"/>
    <col min="4" max="16384" width="10.7109375" style="32"/>
  </cols>
  <sheetData>
    <row r="1" spans="1:3" ht="15.75" thickBot="1" x14ac:dyDescent="0.3">
      <c r="A1" s="191" t="s">
        <v>27</v>
      </c>
      <c r="B1" s="192"/>
      <c r="C1" s="193"/>
    </row>
    <row r="3" spans="1:3" x14ac:dyDescent="0.25">
      <c r="A3" s="33" t="s">
        <v>68</v>
      </c>
    </row>
    <row r="5" spans="1:3" x14ac:dyDescent="0.25">
      <c r="A5" s="34"/>
      <c r="B5" s="35" t="s">
        <v>3</v>
      </c>
      <c r="C5" s="36" t="s">
        <v>10</v>
      </c>
    </row>
    <row r="6" spans="1:3" x14ac:dyDescent="0.25">
      <c r="A6" s="34" t="s">
        <v>26</v>
      </c>
      <c r="B6" s="1"/>
      <c r="C6" s="3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C19"/>
  <sheetViews>
    <sheetView workbookViewId="0">
      <selection activeCell="A22" sqref="A22"/>
    </sheetView>
  </sheetViews>
  <sheetFormatPr baseColWidth="10" defaultRowHeight="15" x14ac:dyDescent="0.25"/>
  <cols>
    <col min="1" max="1" width="66.5703125" style="39" customWidth="1"/>
    <col min="2" max="2" width="14" style="39" customWidth="1"/>
    <col min="3" max="3" width="13.28515625" style="39" customWidth="1"/>
    <col min="4" max="16384" width="11.42578125" style="39"/>
  </cols>
  <sheetData>
    <row r="1" spans="1:3" ht="15.75" thickBot="1" x14ac:dyDescent="0.3">
      <c r="A1" s="194" t="s">
        <v>69</v>
      </c>
      <c r="B1" s="195"/>
      <c r="C1" s="196"/>
    </row>
    <row r="2" spans="1:3" x14ac:dyDescent="0.25">
      <c r="A2" s="40"/>
      <c r="B2" s="41"/>
      <c r="C2" s="40"/>
    </row>
    <row r="3" spans="1:3" x14ac:dyDescent="0.25">
      <c r="A3" s="42"/>
      <c r="B3" s="43"/>
      <c r="C3" s="43"/>
    </row>
    <row r="4" spans="1:3" x14ac:dyDescent="0.25">
      <c r="A4" s="44"/>
      <c r="B4" s="45"/>
      <c r="C4" s="46"/>
    </row>
    <row r="5" spans="1:3" s="47" customFormat="1" x14ac:dyDescent="0.25">
      <c r="A5" s="49"/>
      <c r="B5" s="50" t="s">
        <v>29</v>
      </c>
      <c r="C5" s="50" t="s">
        <v>10</v>
      </c>
    </row>
    <row r="6" spans="1:3" x14ac:dyDescent="0.25">
      <c r="A6" s="51" t="s">
        <v>30</v>
      </c>
      <c r="B6" s="48"/>
      <c r="C6" s="52"/>
    </row>
    <row r="7" spans="1:3" x14ac:dyDescent="0.25">
      <c r="A7" s="51" t="s">
        <v>31</v>
      </c>
      <c r="B7" s="48"/>
      <c r="C7" s="52"/>
    </row>
    <row r="8" spans="1:3" x14ac:dyDescent="0.25">
      <c r="A8" s="51" t="s">
        <v>32</v>
      </c>
      <c r="B8" s="48"/>
      <c r="C8" s="52"/>
    </row>
    <row r="9" spans="1:3" x14ac:dyDescent="0.25">
      <c r="A9" s="51" t="s">
        <v>33</v>
      </c>
      <c r="B9" s="48"/>
      <c r="C9" s="52"/>
    </row>
    <row r="10" spans="1:3" x14ac:dyDescent="0.25">
      <c r="A10" s="51" t="s">
        <v>34</v>
      </c>
      <c r="B10" s="48"/>
      <c r="C10" s="52"/>
    </row>
    <row r="11" spans="1:3" x14ac:dyDescent="0.25">
      <c r="A11" s="51" t="s">
        <v>35</v>
      </c>
      <c r="B11" s="48"/>
      <c r="C11" s="52"/>
    </row>
    <row r="12" spans="1:3" x14ac:dyDescent="0.25">
      <c r="A12" s="51" t="s">
        <v>36</v>
      </c>
      <c r="B12" s="48"/>
      <c r="C12" s="52"/>
    </row>
    <row r="13" spans="1:3" x14ac:dyDescent="0.25">
      <c r="A13" s="51" t="s">
        <v>37</v>
      </c>
      <c r="B13" s="48"/>
      <c r="C13" s="52"/>
    </row>
    <row r="14" spans="1:3" x14ac:dyDescent="0.25">
      <c r="A14" s="51" t="s">
        <v>38</v>
      </c>
      <c r="B14" s="48"/>
      <c r="C14" s="52"/>
    </row>
    <row r="15" spans="1:3" x14ac:dyDescent="0.25">
      <c r="A15" s="51" t="s">
        <v>39</v>
      </c>
      <c r="B15" s="48"/>
      <c r="C15" s="52"/>
    </row>
    <row r="16" spans="1:3" x14ac:dyDescent="0.25">
      <c r="A16" s="51" t="s">
        <v>40</v>
      </c>
      <c r="B16" s="48"/>
      <c r="C16" s="53"/>
    </row>
    <row r="17" spans="1:3" x14ac:dyDescent="0.25">
      <c r="A17" s="51" t="s">
        <v>41</v>
      </c>
      <c r="B17" s="48"/>
      <c r="C17" s="52"/>
    </row>
    <row r="18" spans="1:3" x14ac:dyDescent="0.25">
      <c r="A18" s="51" t="s">
        <v>42</v>
      </c>
      <c r="B18" s="48"/>
      <c r="C18" s="52"/>
    </row>
    <row r="19" spans="1:3" x14ac:dyDescent="0.25">
      <c r="A19" s="54" t="s">
        <v>43</v>
      </c>
      <c r="B19" s="58">
        <f>SUM(B6:B18)</f>
        <v>0</v>
      </c>
      <c r="C19" s="55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21</vt:i4>
      </vt:variant>
    </vt:vector>
  </HeadingPairs>
  <TitlesOfParts>
    <vt:vector size="28" baseType="lpstr">
      <vt:lpstr>Liste</vt:lpstr>
      <vt:lpstr>Synthèse</vt:lpstr>
      <vt:lpstr>1+ 2 opérations pluriannuelles</vt:lpstr>
      <vt:lpstr>3.opérations non budgétaires</vt:lpstr>
      <vt:lpstr>4. Encaissements exceptionnels</vt:lpstr>
      <vt:lpstr>5.Activités particulières</vt:lpstr>
      <vt:lpstr>6.Provisions</vt:lpstr>
      <vt:lpstr>Académie</vt:lpstr>
      <vt:lpstr>AUVERGNE_RHONE_ALPES</vt:lpstr>
      <vt:lpstr>BOURGOGNE_FRANCHE_COMTE</vt:lpstr>
      <vt:lpstr>BRETAGNE</vt:lpstr>
      <vt:lpstr>CORSE</vt:lpstr>
      <vt:lpstr>CRETEIL</vt:lpstr>
      <vt:lpstr>DGESIP_B2_3</vt:lpstr>
      <vt:lpstr>GRAND_EST</vt:lpstr>
      <vt:lpstr>GUADELOUPE</vt:lpstr>
      <vt:lpstr>GUYANE</vt:lpstr>
      <vt:lpstr>HAUT_DE_FRANCE</vt:lpstr>
      <vt:lpstr>LA_RÉUNION</vt:lpstr>
      <vt:lpstr>MAYOTTE</vt:lpstr>
      <vt:lpstr>NANTES</vt:lpstr>
      <vt:lpstr>NORMANDIE</vt:lpstr>
      <vt:lpstr>NOUVELLE_AQUITAINE</vt:lpstr>
      <vt:lpstr>OCCITANIE</vt:lpstr>
      <vt:lpstr>ORLEANS_TOURS</vt:lpstr>
      <vt:lpstr>PACA</vt:lpstr>
      <vt:lpstr>PARIS</vt:lpstr>
      <vt:lpstr>VERSAILLES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2019-08-29T13:31:33Z</cp:lastPrinted>
  <dcterms:created xsi:type="dcterms:W3CDTF">2019-03-27T13:06:29Z</dcterms:created>
  <dcterms:modified xsi:type="dcterms:W3CDTF">2022-02-24T16:54:43Z</dcterms:modified>
</cp:coreProperties>
</file>